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80" yWindow="3645" windowWidth="15255" windowHeight="4005"/>
  </bookViews>
  <sheets>
    <sheet name="PAD Thresholds" sheetId="23" r:id="rId1"/>
    <sheet name="C5-Goods" sheetId="22" r:id="rId2"/>
    <sheet name="Sheet 2 C2-4 Goods" sheetId="24" r:id="rId3"/>
    <sheet name="Innovation Fund" sheetId="25" r:id="rId4"/>
    <sheet name="Services" sheetId="26" r:id="rId5"/>
  </sheets>
  <definedNames>
    <definedName name="_xlnm._FilterDatabase" localSheetId="1" hidden="1">'C5-Goods'!$A$5:$AG$25</definedName>
    <definedName name="ane">#REF!</definedName>
    <definedName name="arc">#REF!</definedName>
    <definedName name="cco">#REF!</definedName>
    <definedName name="eng">#REF!</definedName>
    <definedName name="icf">#REF!</definedName>
    <definedName name="ici">#REF!</definedName>
    <definedName name="ncf">#REF!</definedName>
    <definedName name="nci">#REF!</definedName>
    <definedName name="pcu">#REF!</definedName>
    <definedName name="_xlnm.Print_Area" localSheetId="1">'C5-Goods'!$A$1:$AI$64</definedName>
    <definedName name="_xlnm.Print_Area" localSheetId="3">'Innovation Fund'!$A$1:$AF$25</definedName>
    <definedName name="_xlnm.Print_Area" localSheetId="4">Services!$A$1:$AV$25</definedName>
    <definedName name="_xlnm.Print_Titles" localSheetId="1">'C5-Goods'!$1:$4</definedName>
    <definedName name="rco">#REF!</definedName>
    <definedName name="sdrrate">#REF!</definedName>
    <definedName name="spn">#REF!</definedName>
    <definedName name="stc">#REF!</definedName>
    <definedName name="tng">#REF!</definedName>
  </definedNames>
  <calcPr calcId="145621"/>
</workbook>
</file>

<file path=xl/calcChain.xml><?xml version="1.0" encoding="utf-8"?>
<calcChain xmlns="http://schemas.openxmlformats.org/spreadsheetml/2006/main">
  <c r="W34" i="24" l="1"/>
  <c r="U34" i="24"/>
  <c r="S34" i="24"/>
  <c r="O34" i="24"/>
  <c r="K34" i="24"/>
  <c r="N33" i="24"/>
  <c r="P33" i="24" s="1"/>
  <c r="Q34" i="24" s="1"/>
  <c r="AA32" i="24"/>
  <c r="AB32" i="24" s="1"/>
  <c r="Z32" i="24"/>
  <c r="V32" i="24"/>
  <c r="T32" i="24" s="1"/>
  <c r="R32" i="24" s="1"/>
  <c r="P32" i="24" s="1"/>
  <c r="N32" i="24" s="1"/>
  <c r="L32" i="24" s="1"/>
  <c r="J32" i="24" s="1"/>
  <c r="W31" i="24"/>
  <c r="U31" i="24"/>
  <c r="S31" i="24"/>
  <c r="O31" i="24"/>
  <c r="K31" i="24"/>
  <c r="N30" i="24"/>
  <c r="P30" i="24" s="1"/>
  <c r="Q31" i="24" s="1"/>
  <c r="AA29" i="24"/>
  <c r="AB29" i="24" s="1"/>
  <c r="Z29" i="24"/>
  <c r="V29" i="24"/>
  <c r="T29" i="24" s="1"/>
  <c r="R29" i="24" s="1"/>
  <c r="P29" i="24" s="1"/>
  <c r="N29" i="24" s="1"/>
  <c r="L29" i="24" s="1"/>
  <c r="J29" i="24" s="1"/>
  <c r="W28" i="24"/>
  <c r="U28" i="24"/>
  <c r="S28" i="24"/>
  <c r="O28" i="24"/>
  <c r="K28" i="24"/>
  <c r="N27" i="24"/>
  <c r="P27" i="24" s="1"/>
  <c r="Q28" i="24" s="1"/>
  <c r="AA26" i="24"/>
  <c r="AB26" i="24" s="1"/>
  <c r="Z26" i="24"/>
  <c r="AC26" i="24" s="1"/>
  <c r="V26" i="24"/>
  <c r="T26" i="24"/>
  <c r="R26" i="24" s="1"/>
  <c r="P26" i="24" s="1"/>
  <c r="N26" i="24" s="1"/>
  <c r="L26" i="24" s="1"/>
  <c r="J26" i="24" s="1"/>
  <c r="W25" i="24"/>
  <c r="U25" i="24"/>
  <c r="S25" i="24"/>
  <c r="O25" i="24"/>
  <c r="K25" i="24"/>
  <c r="N24" i="24"/>
  <c r="P24" i="24" s="1"/>
  <c r="Q25" i="24" s="1"/>
  <c r="AA23" i="24"/>
  <c r="AB23" i="24" s="1"/>
  <c r="Z23" i="24"/>
  <c r="V23" i="24"/>
  <c r="T23" i="24" s="1"/>
  <c r="R23" i="24" s="1"/>
  <c r="P23" i="24" s="1"/>
  <c r="N23" i="24" s="1"/>
  <c r="L23" i="24" s="1"/>
  <c r="J23" i="24" s="1"/>
  <c r="AC32" i="24" l="1"/>
  <c r="R30" i="24"/>
  <c r="T30" i="24" s="1"/>
  <c r="V30" i="24" s="1"/>
  <c r="X30" i="24" s="1"/>
  <c r="Z30" i="24" s="1"/>
  <c r="AC30" i="24" s="1"/>
  <c r="AC23" i="24"/>
  <c r="AC29" i="24"/>
  <c r="R33" i="24"/>
  <c r="T33" i="24" s="1"/>
  <c r="V33" i="24" s="1"/>
  <c r="X33" i="24" s="1"/>
  <c r="Z33" i="24" s="1"/>
  <c r="AC33" i="24" s="1"/>
  <c r="R27" i="24"/>
  <c r="T27" i="24" s="1"/>
  <c r="V27" i="24" s="1"/>
  <c r="X27" i="24" s="1"/>
  <c r="Z27" i="24" s="1"/>
  <c r="AC27" i="24" s="1"/>
  <c r="R24" i="24"/>
  <c r="T24" i="24" s="1"/>
  <c r="V24" i="24" s="1"/>
  <c r="X24" i="24" s="1"/>
  <c r="Z24" i="24" s="1"/>
  <c r="AC24" i="24" s="1"/>
  <c r="U11" i="24" l="1"/>
  <c r="S11" i="24"/>
  <c r="Q11" i="24"/>
  <c r="O11" i="24"/>
  <c r="M11" i="24"/>
  <c r="K11" i="24"/>
  <c r="Z23" i="25"/>
  <c r="AC23" i="25" s="1"/>
  <c r="N24" i="25"/>
  <c r="P24" i="25" s="1"/>
  <c r="R24" i="25" s="1"/>
  <c r="T24" i="25" s="1"/>
  <c r="V24" i="25" s="1"/>
  <c r="X24" i="25" s="1"/>
  <c r="Z24" i="25" s="1"/>
  <c r="AC24" i="25" s="1"/>
  <c r="V23" i="25"/>
  <c r="T23" i="25" s="1"/>
  <c r="R23" i="25" s="1"/>
  <c r="P23" i="25" s="1"/>
  <c r="N23" i="25" s="1"/>
  <c r="L23" i="25" s="1"/>
  <c r="T21" i="24"/>
  <c r="V21" i="24" s="1"/>
  <c r="X21" i="24" s="1"/>
  <c r="Z21" i="24" s="1"/>
  <c r="AC21" i="24" s="1"/>
  <c r="AB15" i="24"/>
  <c r="AC15" i="24"/>
  <c r="W22" i="24"/>
  <c r="U22" i="24"/>
  <c r="S22" i="24"/>
  <c r="O22" i="24"/>
  <c r="K22" i="24"/>
  <c r="N21" i="24"/>
  <c r="P21" i="24" s="1"/>
  <c r="AA20" i="24"/>
  <c r="AB20" i="24" s="1"/>
  <c r="Z20" i="24"/>
  <c r="V20" i="24"/>
  <c r="T20" i="24" s="1"/>
  <c r="R20" i="24" s="1"/>
  <c r="P20" i="24" s="1"/>
  <c r="N20" i="24" s="1"/>
  <c r="L20" i="24" s="1"/>
  <c r="J20" i="24" s="1"/>
  <c r="AS25" i="26"/>
  <c r="AR25" i="26"/>
  <c r="AO25" i="26"/>
  <c r="AM25" i="26"/>
  <c r="AK25" i="26"/>
  <c r="AI25" i="26"/>
  <c r="AG25" i="26"/>
  <c r="AE25" i="26"/>
  <c r="AC25" i="26"/>
  <c r="AA25" i="26"/>
  <c r="Y25" i="26"/>
  <c r="W25" i="26"/>
  <c r="U25" i="26"/>
  <c r="S25" i="26"/>
  <c r="Q25" i="26"/>
  <c r="O25" i="26"/>
  <c r="M25" i="26"/>
  <c r="K25" i="26"/>
  <c r="L24" i="26"/>
  <c r="N24" i="26" s="1"/>
  <c r="P24" i="26" s="1"/>
  <c r="R24" i="26" s="1"/>
  <c r="T24" i="26" s="1"/>
  <c r="V24" i="26" s="1"/>
  <c r="AQ23" i="26"/>
  <c r="AS23" i="26" s="1"/>
  <c r="AP23" i="26"/>
  <c r="AL23" i="26"/>
  <c r="AJ23" i="26" s="1"/>
  <c r="AH23" i="26" s="1"/>
  <c r="AF23" i="26" s="1"/>
  <c r="AD23" i="26" s="1"/>
  <c r="AB23" i="26" s="1"/>
  <c r="Z23" i="26" s="1"/>
  <c r="X23" i="26" s="1"/>
  <c r="V23" i="26" s="1"/>
  <c r="T23" i="26" s="1"/>
  <c r="R23" i="26" s="1"/>
  <c r="P23" i="26" s="1"/>
  <c r="N23" i="26" s="1"/>
  <c r="L23" i="26" s="1"/>
  <c r="AB25" i="25"/>
  <c r="Y25" i="25"/>
  <c r="W25" i="25"/>
  <c r="U25" i="25"/>
  <c r="S25" i="25"/>
  <c r="Q25" i="25"/>
  <c r="O25" i="25"/>
  <c r="M25" i="25"/>
  <c r="AB24" i="25"/>
  <c r="AB23" i="25"/>
  <c r="L40" i="26"/>
  <c r="K34" i="26"/>
  <c r="K37" i="26" s="1"/>
  <c r="L39" i="26"/>
  <c r="L41" i="26" s="1"/>
  <c r="L32" i="26"/>
  <c r="N34" i="26"/>
  <c r="H35" i="26" s="1"/>
  <c r="AC20" i="24" l="1"/>
  <c r="I33" i="26"/>
  <c r="J34" i="26"/>
  <c r="J37" i="26" s="1"/>
  <c r="H34" i="26"/>
  <c r="H37" i="26" s="1"/>
  <c r="I34" i="26"/>
  <c r="L34" i="26" s="1"/>
  <c r="Q22" i="24"/>
  <c r="Z24" i="26"/>
  <c r="AB24" i="26" s="1"/>
  <c r="AD24" i="26" s="1"/>
  <c r="AF24" i="26" s="1"/>
  <c r="AH24" i="26" s="1"/>
  <c r="AJ24" i="26" s="1"/>
  <c r="X24" i="26"/>
  <c r="AR23" i="26"/>
  <c r="AQ24" i="26"/>
  <c r="AR24" i="26" s="1"/>
  <c r="L33" i="26" l="1"/>
  <c r="L37" i="26" s="1"/>
  <c r="L38" i="26" s="1"/>
  <c r="L42" i="26" s="1"/>
  <c r="I37" i="26"/>
  <c r="AL24" i="26"/>
  <c r="AN24" i="26"/>
  <c r="AP24" i="26" s="1"/>
  <c r="AS24" i="26" s="1"/>
  <c r="AB22" i="22"/>
  <c r="AA22" i="22"/>
  <c r="X22" i="22"/>
  <c r="V22" i="22"/>
  <c r="T22" i="22"/>
  <c r="R22" i="22"/>
  <c r="P22" i="22"/>
  <c r="N22" i="22"/>
  <c r="L22" i="22"/>
  <c r="J22" i="22"/>
  <c r="K21" i="22"/>
  <c r="M21" i="22" s="1"/>
  <c r="O21" i="22" s="1"/>
  <c r="Q21" i="22" s="1"/>
  <c r="S21" i="22" s="1"/>
  <c r="U21" i="22" s="1"/>
  <c r="W21" i="22" s="1"/>
  <c r="Y21" i="22" s="1"/>
  <c r="AB34" i="22"/>
  <c r="AA34" i="22"/>
  <c r="X34" i="22"/>
  <c r="V34" i="22"/>
  <c r="T34" i="22"/>
  <c r="R34" i="22"/>
  <c r="P34" i="22"/>
  <c r="N34" i="22"/>
  <c r="L34" i="22"/>
  <c r="J34" i="22"/>
  <c r="K33" i="22"/>
  <c r="M33" i="22" s="1"/>
  <c r="O33" i="22" s="1"/>
  <c r="Q33" i="22" s="1"/>
  <c r="S33" i="22" s="1"/>
  <c r="U33" i="22" s="1"/>
  <c r="W33" i="22" s="1"/>
  <c r="Y33" i="22" s="1"/>
  <c r="Z32" i="22"/>
  <c r="Z33" i="22" s="1"/>
  <c r="AA33" i="22" s="1"/>
  <c r="Y32" i="22"/>
  <c r="U32" i="22"/>
  <c r="S32" i="22" s="1"/>
  <c r="Q32" i="22" s="1"/>
  <c r="O32" i="22" s="1"/>
  <c r="M32" i="22" s="1"/>
  <c r="K32" i="22" s="1"/>
  <c r="I32" i="22" s="1"/>
  <c r="AB40" i="22"/>
  <c r="AA40" i="22"/>
  <c r="X40" i="22"/>
  <c r="V40" i="22"/>
  <c r="T40" i="22"/>
  <c r="R40" i="22"/>
  <c r="P40" i="22"/>
  <c r="N40" i="22"/>
  <c r="L40" i="22"/>
  <c r="J40" i="22"/>
  <c r="K39" i="22"/>
  <c r="M39" i="22" s="1"/>
  <c r="O39" i="22" s="1"/>
  <c r="Q39" i="22" s="1"/>
  <c r="S39" i="22" s="1"/>
  <c r="U39" i="22" s="1"/>
  <c r="W39" i="22" s="1"/>
  <c r="Y39" i="22" s="1"/>
  <c r="Z38" i="22"/>
  <c r="Z39" i="22" s="1"/>
  <c r="AA39" i="22" s="1"/>
  <c r="Y38" i="22"/>
  <c r="U38" i="22"/>
  <c r="S38" i="22" s="1"/>
  <c r="Q38" i="22" s="1"/>
  <c r="O38" i="22" s="1"/>
  <c r="M38" i="22" s="1"/>
  <c r="K38" i="22" s="1"/>
  <c r="I38" i="22" s="1"/>
  <c r="AB46" i="22"/>
  <c r="AA46" i="22"/>
  <c r="X46" i="22"/>
  <c r="V46" i="22"/>
  <c r="T46" i="22"/>
  <c r="R46" i="22"/>
  <c r="P46" i="22"/>
  <c r="N46" i="22"/>
  <c r="L46" i="22"/>
  <c r="J46" i="22"/>
  <c r="K45" i="22"/>
  <c r="M45" i="22" s="1"/>
  <c r="O45" i="22" s="1"/>
  <c r="Q45" i="22" s="1"/>
  <c r="S45" i="22" s="1"/>
  <c r="U45" i="22" s="1"/>
  <c r="W45" i="22" s="1"/>
  <c r="Y45" i="22" s="1"/>
  <c r="Z44" i="22"/>
  <c r="Z45" i="22" s="1"/>
  <c r="AA45" i="22" s="1"/>
  <c r="Y44" i="22"/>
  <c r="U44" i="22"/>
  <c r="S44" i="22" s="1"/>
  <c r="Q44" i="22" s="1"/>
  <c r="O44" i="22" s="1"/>
  <c r="M44" i="22" s="1"/>
  <c r="K44" i="22" s="1"/>
  <c r="I44" i="22" s="1"/>
  <c r="AB52" i="22"/>
  <c r="AA52" i="22"/>
  <c r="X52" i="22"/>
  <c r="V52" i="22"/>
  <c r="T52" i="22"/>
  <c r="R52" i="22"/>
  <c r="P52" i="22"/>
  <c r="N52" i="22"/>
  <c r="L52" i="22"/>
  <c r="J52" i="22"/>
  <c r="K51" i="22"/>
  <c r="M51" i="22" s="1"/>
  <c r="O51" i="22" s="1"/>
  <c r="Q51" i="22" s="1"/>
  <c r="S51" i="22" s="1"/>
  <c r="U51" i="22" s="1"/>
  <c r="W51" i="22" s="1"/>
  <c r="Y51" i="22" s="1"/>
  <c r="Z50" i="22"/>
  <c r="Z51" i="22" s="1"/>
  <c r="AA51" i="22" s="1"/>
  <c r="Y50" i="22"/>
  <c r="U50" i="22"/>
  <c r="S50" i="22" s="1"/>
  <c r="Q50" i="22" s="1"/>
  <c r="O50" i="22" s="1"/>
  <c r="M50" i="22" s="1"/>
  <c r="K50" i="22" s="1"/>
  <c r="I50" i="22" s="1"/>
  <c r="AB64" i="22"/>
  <c r="AA64" i="22"/>
  <c r="X64" i="22"/>
  <c r="V64" i="22"/>
  <c r="T64" i="22"/>
  <c r="R64" i="22"/>
  <c r="P64" i="22"/>
  <c r="N64" i="22"/>
  <c r="L64" i="22"/>
  <c r="J64" i="22"/>
  <c r="K63" i="22"/>
  <c r="M63" i="22" s="1"/>
  <c r="O63" i="22" s="1"/>
  <c r="Q63" i="22" s="1"/>
  <c r="S63" i="22" s="1"/>
  <c r="U63" i="22" s="1"/>
  <c r="W63" i="22" s="1"/>
  <c r="Y63" i="22" s="1"/>
  <c r="Z62" i="22"/>
  <c r="Z63" i="22" s="1"/>
  <c r="AA63" i="22" s="1"/>
  <c r="Y62" i="22"/>
  <c r="U62" i="22"/>
  <c r="S62" i="22" s="1"/>
  <c r="Q62" i="22" s="1"/>
  <c r="O62" i="22" s="1"/>
  <c r="M62" i="22" s="1"/>
  <c r="K62" i="22" s="1"/>
  <c r="I62" i="22" s="1"/>
  <c r="AB58" i="22"/>
  <c r="AA58" i="22"/>
  <c r="X58" i="22"/>
  <c r="V58" i="22"/>
  <c r="T58" i="22"/>
  <c r="R58" i="22"/>
  <c r="P58" i="22"/>
  <c r="N58" i="22"/>
  <c r="L58" i="22"/>
  <c r="J58" i="22"/>
  <c r="K57" i="22"/>
  <c r="M57" i="22" s="1"/>
  <c r="O57" i="22" s="1"/>
  <c r="Q57" i="22" s="1"/>
  <c r="S57" i="22" s="1"/>
  <c r="U57" i="22" s="1"/>
  <c r="W57" i="22" s="1"/>
  <c r="Y57" i="22" s="1"/>
  <c r="Z56" i="22"/>
  <c r="Z57" i="22" s="1"/>
  <c r="AA57" i="22" s="1"/>
  <c r="Y56" i="22"/>
  <c r="U56" i="22"/>
  <c r="S56" i="22" s="1"/>
  <c r="Q56" i="22" s="1"/>
  <c r="O56" i="22" s="1"/>
  <c r="M56" i="22" s="1"/>
  <c r="K56" i="22" s="1"/>
  <c r="I56" i="22" s="1"/>
  <c r="AB28" i="22"/>
  <c r="AA28" i="22"/>
  <c r="X28" i="22"/>
  <c r="V28" i="22"/>
  <c r="T28" i="22"/>
  <c r="R28" i="22"/>
  <c r="P28" i="22"/>
  <c r="N28" i="22"/>
  <c r="L28" i="22"/>
  <c r="J28" i="22"/>
  <c r="K27" i="22"/>
  <c r="M27" i="22" s="1"/>
  <c r="O27" i="22" s="1"/>
  <c r="Q27" i="22" s="1"/>
  <c r="S27" i="22" s="1"/>
  <c r="U27" i="22" s="1"/>
  <c r="W27" i="22" s="1"/>
  <c r="Y27" i="22" s="1"/>
  <c r="Z26" i="22"/>
  <c r="Z27" i="22" s="1"/>
  <c r="AA27" i="22" s="1"/>
  <c r="Y26" i="22"/>
  <c r="U26" i="22"/>
  <c r="S26" i="22" s="1"/>
  <c r="Q26" i="22" s="1"/>
  <c r="O26" i="22" s="1"/>
  <c r="M26" i="22" s="1"/>
  <c r="K26" i="22" s="1"/>
  <c r="I26" i="22" s="1"/>
  <c r="Z20" i="22"/>
  <c r="AA20" i="22" s="1"/>
  <c r="Y20" i="22"/>
  <c r="U20" i="22"/>
  <c r="S20" i="22" s="1"/>
  <c r="Q20" i="22" s="1"/>
  <c r="O20" i="22" s="1"/>
  <c r="M20" i="22" s="1"/>
  <c r="K20" i="22" s="1"/>
  <c r="I20" i="22" s="1"/>
  <c r="U29" i="22"/>
  <c r="S29" i="22" s="1"/>
  <c r="Q29" i="22" s="1"/>
  <c r="O29" i="22" s="1"/>
  <c r="M29" i="22" s="1"/>
  <c r="K29" i="22" s="1"/>
  <c r="I29" i="22" s="1"/>
  <c r="Y29" i="22"/>
  <c r="Z29" i="22"/>
  <c r="AA29" i="22" s="1"/>
  <c r="K30" i="22"/>
  <c r="M30" i="22" s="1"/>
  <c r="O30" i="22" s="1"/>
  <c r="Q30" i="22" s="1"/>
  <c r="S30" i="22" s="1"/>
  <c r="U30" i="22" s="1"/>
  <c r="W30" i="22" s="1"/>
  <c r="Y30" i="22" s="1"/>
  <c r="Z30" i="22"/>
  <c r="AA30" i="22" s="1"/>
  <c r="J31" i="22"/>
  <c r="L31" i="22"/>
  <c r="N31" i="22"/>
  <c r="P31" i="22"/>
  <c r="R31" i="22"/>
  <c r="T31" i="22"/>
  <c r="V31" i="22"/>
  <c r="X31" i="22"/>
  <c r="AA31" i="22"/>
  <c r="AB31" i="22"/>
  <c r="U35" i="22"/>
  <c r="S35" i="22" s="1"/>
  <c r="Q35" i="22" s="1"/>
  <c r="O35" i="22" s="1"/>
  <c r="M35" i="22" s="1"/>
  <c r="K35" i="22" s="1"/>
  <c r="I35" i="22" s="1"/>
  <c r="Y35" i="22"/>
  <c r="Z35" i="22"/>
  <c r="AA35" i="22" s="1"/>
  <c r="K36" i="22"/>
  <c r="M36" i="22" s="1"/>
  <c r="O36" i="22" s="1"/>
  <c r="Q36" i="22" s="1"/>
  <c r="S36" i="22" s="1"/>
  <c r="U36" i="22" s="1"/>
  <c r="W36" i="22" s="1"/>
  <c r="Y36" i="22" s="1"/>
  <c r="Z36" i="22"/>
  <c r="AA36" i="22" s="1"/>
  <c r="J37" i="22"/>
  <c r="L37" i="22"/>
  <c r="N37" i="22"/>
  <c r="P37" i="22"/>
  <c r="R37" i="22"/>
  <c r="T37" i="22"/>
  <c r="V37" i="22"/>
  <c r="X37" i="22"/>
  <c r="AA37" i="22"/>
  <c r="AB37" i="22"/>
  <c r="U41" i="22"/>
  <c r="S41" i="22" s="1"/>
  <c r="Q41" i="22" s="1"/>
  <c r="O41" i="22" s="1"/>
  <c r="M41" i="22" s="1"/>
  <c r="K41" i="22" s="1"/>
  <c r="I41" i="22" s="1"/>
  <c r="Y41" i="22"/>
  <c r="Z41" i="22"/>
  <c r="AA41" i="22" s="1"/>
  <c r="K42" i="22"/>
  <c r="M42" i="22" s="1"/>
  <c r="O42" i="22" s="1"/>
  <c r="Q42" i="22" s="1"/>
  <c r="S42" i="22" s="1"/>
  <c r="U42" i="22" s="1"/>
  <c r="W42" i="22" s="1"/>
  <c r="Y42" i="22" s="1"/>
  <c r="J43" i="22"/>
  <c r="L43" i="22"/>
  <c r="N43" i="22"/>
  <c r="P43" i="22"/>
  <c r="R43" i="22"/>
  <c r="T43" i="22"/>
  <c r="V43" i="22"/>
  <c r="X43" i="22"/>
  <c r="AA43" i="22"/>
  <c r="AB43" i="22"/>
  <c r="U47" i="22"/>
  <c r="S47" i="22" s="1"/>
  <c r="Q47" i="22" s="1"/>
  <c r="O47" i="22" s="1"/>
  <c r="M47" i="22" s="1"/>
  <c r="K47" i="22" s="1"/>
  <c r="I47" i="22" s="1"/>
  <c r="Y47" i="22"/>
  <c r="Z47" i="22"/>
  <c r="AA47" i="22" s="1"/>
  <c r="K48" i="22"/>
  <c r="M48" i="22" s="1"/>
  <c r="O48" i="22" s="1"/>
  <c r="Q48" i="22" s="1"/>
  <c r="S48" i="22" s="1"/>
  <c r="U48" i="22" s="1"/>
  <c r="W48" i="22" s="1"/>
  <c r="Y48" i="22" s="1"/>
  <c r="J49" i="22"/>
  <c r="L49" i="22"/>
  <c r="N49" i="22"/>
  <c r="P49" i="22"/>
  <c r="R49" i="22"/>
  <c r="T49" i="22"/>
  <c r="V49" i="22"/>
  <c r="X49" i="22"/>
  <c r="AA49" i="22"/>
  <c r="AB49" i="22"/>
  <c r="U53" i="22"/>
  <c r="S53" i="22" s="1"/>
  <c r="Q53" i="22" s="1"/>
  <c r="O53" i="22" s="1"/>
  <c r="M53" i="22" s="1"/>
  <c r="K53" i="22" s="1"/>
  <c r="I53" i="22" s="1"/>
  <c r="Y53" i="22"/>
  <c r="Z53" i="22"/>
  <c r="AA53" i="22" s="1"/>
  <c r="K54" i="22"/>
  <c r="M54" i="22" s="1"/>
  <c r="O54" i="22" s="1"/>
  <c r="Q54" i="22" s="1"/>
  <c r="S54" i="22" s="1"/>
  <c r="U54" i="22" s="1"/>
  <c r="W54" i="22" s="1"/>
  <c r="Y54" i="22" s="1"/>
  <c r="J55" i="22"/>
  <c r="L55" i="22"/>
  <c r="N55" i="22"/>
  <c r="P55" i="22"/>
  <c r="R55" i="22"/>
  <c r="T55" i="22"/>
  <c r="V55" i="22"/>
  <c r="X55" i="22"/>
  <c r="AA55" i="22"/>
  <c r="AB55" i="22"/>
  <c r="U59" i="22"/>
  <c r="S59" i="22" s="1"/>
  <c r="Q59" i="22" s="1"/>
  <c r="O59" i="22" s="1"/>
  <c r="M59" i="22" s="1"/>
  <c r="K59" i="22" s="1"/>
  <c r="I59" i="22" s="1"/>
  <c r="Y59" i="22"/>
  <c r="Z59" i="22"/>
  <c r="AA59" i="22" s="1"/>
  <c r="K60" i="22"/>
  <c r="M60" i="22" s="1"/>
  <c r="O60" i="22" s="1"/>
  <c r="Q60" i="22" s="1"/>
  <c r="S60" i="22" s="1"/>
  <c r="U60" i="22" s="1"/>
  <c r="W60" i="22" s="1"/>
  <c r="Y60" i="22" s="1"/>
  <c r="J61" i="22"/>
  <c r="L61" i="22"/>
  <c r="N61" i="22"/>
  <c r="P61" i="22"/>
  <c r="R61" i="22"/>
  <c r="T61" i="22"/>
  <c r="V61" i="22"/>
  <c r="X61" i="22"/>
  <c r="AA61" i="22"/>
  <c r="AB61" i="22"/>
  <c r="AB38" i="22" l="1"/>
  <c r="AB20" i="22"/>
  <c r="AB62" i="22"/>
  <c r="AA62" i="22"/>
  <c r="AB50" i="22"/>
  <c r="AA50" i="22"/>
  <c r="AB33" i="22"/>
  <c r="AB44" i="22"/>
  <c r="AA44" i="22"/>
  <c r="AB39" i="22"/>
  <c r="Z21" i="22"/>
  <c r="AA21" i="22" s="1"/>
  <c r="AB32" i="22"/>
  <c r="AA32" i="22"/>
  <c r="AA38" i="22"/>
  <c r="AB45" i="22"/>
  <c r="AB51" i="22"/>
  <c r="AB63" i="22"/>
  <c r="AB57" i="22"/>
  <c r="AB56" i="22"/>
  <c r="AA56" i="22"/>
  <c r="Z42" i="22"/>
  <c r="AA42" i="22" s="1"/>
  <c r="AB41" i="22"/>
  <c r="AB36" i="22"/>
  <c r="AB26" i="22"/>
  <c r="AB27" i="22"/>
  <c r="AA26" i="22"/>
  <c r="Z60" i="22"/>
  <c r="AA60" i="22" s="1"/>
  <c r="AB59" i="22"/>
  <c r="AB29" i="22"/>
  <c r="AB30" i="22"/>
  <c r="AB60" i="22"/>
  <c r="Z54" i="22"/>
  <c r="AA54" i="22" s="1"/>
  <c r="AB53" i="22"/>
  <c r="AB47" i="22"/>
  <c r="AB42" i="22"/>
  <c r="AB35" i="22"/>
  <c r="Z48" i="22"/>
  <c r="AA48" i="22" s="1"/>
  <c r="AL17" i="26"/>
  <c r="AJ17" i="26" s="1"/>
  <c r="AB54" i="22" l="1"/>
  <c r="AB21" i="22"/>
  <c r="AB48" i="22"/>
  <c r="AB13" i="22"/>
  <c r="AA13" i="22"/>
  <c r="X13" i="22"/>
  <c r="V13" i="22"/>
  <c r="T13" i="22"/>
  <c r="R13" i="22"/>
  <c r="P13" i="22"/>
  <c r="N13" i="22"/>
  <c r="L13" i="22"/>
  <c r="J13" i="22"/>
  <c r="AB12" i="22"/>
  <c r="AA12" i="22"/>
  <c r="X12" i="22"/>
  <c r="V12" i="22"/>
  <c r="T12" i="22"/>
  <c r="R12" i="22"/>
  <c r="P12" i="22"/>
  <c r="N12" i="22"/>
  <c r="L12" i="22"/>
  <c r="J12" i="22"/>
  <c r="Q13" i="25"/>
  <c r="O13" i="25"/>
  <c r="X7" i="24"/>
  <c r="Z7" i="24" s="1"/>
  <c r="AC7" i="24" s="1"/>
  <c r="R7" i="24"/>
  <c r="T7" i="24" s="1"/>
  <c r="L7" i="24"/>
  <c r="N7" i="24" s="1"/>
  <c r="Z6" i="24"/>
  <c r="AC6" i="24" s="1"/>
  <c r="V6" i="24"/>
  <c r="T6" i="24" s="1"/>
  <c r="R6" i="24" s="1"/>
  <c r="P6" i="24" s="1"/>
  <c r="N6" i="24" s="1"/>
  <c r="L6" i="24" s="1"/>
  <c r="J6" i="24" s="1"/>
  <c r="AA25" i="22" l="1"/>
  <c r="AA19" i="22"/>
  <c r="AA11" i="22"/>
  <c r="AA8" i="22"/>
  <c r="X25" i="22" l="1"/>
  <c r="X19" i="22"/>
  <c r="X16" i="22"/>
  <c r="X11" i="22"/>
  <c r="V25" i="22"/>
  <c r="V19" i="22"/>
  <c r="V16" i="22"/>
  <c r="V11" i="22"/>
  <c r="T25" i="22"/>
  <c r="T19" i="22"/>
  <c r="T16" i="22"/>
  <c r="R25" i="22"/>
  <c r="R19" i="22"/>
  <c r="R16" i="22"/>
  <c r="P25" i="22"/>
  <c r="P19" i="22"/>
  <c r="P16" i="22"/>
  <c r="N25" i="22"/>
  <c r="N19" i="22"/>
  <c r="N16" i="22"/>
  <c r="L25" i="22"/>
  <c r="L19" i="22"/>
  <c r="L16" i="22"/>
  <c r="J25" i="22"/>
  <c r="J19" i="22"/>
  <c r="J16" i="22"/>
  <c r="AB8" i="22" l="1"/>
  <c r="K7" i="22"/>
  <c r="M7" i="22" s="1"/>
  <c r="O7" i="22" s="1"/>
  <c r="Q7" i="22" s="1"/>
  <c r="S7" i="22" s="1"/>
  <c r="U7" i="22" s="1"/>
  <c r="W7" i="22" s="1"/>
  <c r="Y7" i="22" s="1"/>
  <c r="Z6" i="22"/>
  <c r="Y6" i="22"/>
  <c r="U6" i="22"/>
  <c r="S6" i="22" s="1"/>
  <c r="Q6" i="22" s="1"/>
  <c r="O6" i="22" s="1"/>
  <c r="M6" i="22" s="1"/>
  <c r="K6" i="22" s="1"/>
  <c r="I6" i="22" s="1"/>
  <c r="AA6" i="22" l="1"/>
  <c r="Z7" i="22"/>
  <c r="AA7" i="22" s="1"/>
  <c r="AB6" i="22"/>
  <c r="AB7" i="22" l="1"/>
  <c r="Y14" i="22"/>
  <c r="AB21" i="25"/>
  <c r="AB18" i="25"/>
  <c r="AB15" i="25"/>
  <c r="AB12" i="25"/>
  <c r="O10" i="25"/>
  <c r="V20" i="25"/>
  <c r="T20" i="25" s="1"/>
  <c r="R20" i="25" s="1"/>
  <c r="P20" i="25" s="1"/>
  <c r="N20" i="25" s="1"/>
  <c r="L20" i="25" s="1"/>
  <c r="V17" i="25"/>
  <c r="T17" i="25" s="1"/>
  <c r="R17" i="25" s="1"/>
  <c r="P17" i="25" s="1"/>
  <c r="N17" i="25" s="1"/>
  <c r="L17" i="25" s="1"/>
  <c r="V14" i="25"/>
  <c r="T14" i="25" s="1"/>
  <c r="R14" i="25" s="1"/>
  <c r="P14" i="25" s="1"/>
  <c r="N14" i="25" s="1"/>
  <c r="L14" i="25" s="1"/>
  <c r="V11" i="25"/>
  <c r="T11" i="25" s="1"/>
  <c r="R11" i="25" s="1"/>
  <c r="P11" i="25" s="1"/>
  <c r="N11" i="25" s="1"/>
  <c r="L11" i="25" s="1"/>
  <c r="V8" i="25"/>
  <c r="T8" i="25" s="1"/>
  <c r="R8" i="25" s="1"/>
  <c r="P8" i="25" s="1"/>
  <c r="N8" i="25" s="1"/>
  <c r="L8" i="25" s="1"/>
  <c r="AB25" i="22" l="1"/>
  <c r="AB19" i="22"/>
  <c r="AB16" i="22"/>
  <c r="AB11" i="22"/>
  <c r="K15" i="22"/>
  <c r="M15" i="22" s="1"/>
  <c r="O15" i="22" s="1"/>
  <c r="Q15" i="22" s="1"/>
  <c r="S15" i="22" s="1"/>
  <c r="U15" i="22" s="1"/>
  <c r="W15" i="22" s="1"/>
  <c r="Y15" i="22" s="1"/>
  <c r="K24" i="22"/>
  <c r="M24" i="22" s="1"/>
  <c r="O24" i="22" s="1"/>
  <c r="Q24" i="22" s="1"/>
  <c r="S24" i="22" s="1"/>
  <c r="U24" i="22" s="1"/>
  <c r="W24" i="22" s="1"/>
  <c r="Y24" i="22" s="1"/>
  <c r="K18" i="22"/>
  <c r="M18" i="22" s="1"/>
  <c r="O18" i="22" s="1"/>
  <c r="Q18" i="22" s="1"/>
  <c r="S18" i="22" s="1"/>
  <c r="U18" i="22" s="1"/>
  <c r="W18" i="22" s="1"/>
  <c r="Y18" i="22" s="1"/>
  <c r="S19" i="24"/>
  <c r="U19" i="24"/>
  <c r="U12" i="24"/>
  <c r="S12" i="24"/>
  <c r="O12" i="24"/>
  <c r="Q12" i="24"/>
  <c r="O19" i="24"/>
  <c r="O15" i="24"/>
  <c r="M19" i="24"/>
  <c r="M15" i="24"/>
  <c r="M12" i="24"/>
  <c r="K19" i="24"/>
  <c r="K15" i="24"/>
  <c r="K12" i="24"/>
  <c r="AB10" i="24"/>
  <c r="L18" i="24"/>
  <c r="N18" i="24" s="1"/>
  <c r="P18" i="24" s="1"/>
  <c r="R18" i="24" s="1"/>
  <c r="L14" i="24"/>
  <c r="N14" i="24" s="1"/>
  <c r="P14" i="24" s="1"/>
  <c r="L10" i="24"/>
  <c r="R14" i="24" l="1"/>
  <c r="V14" i="24" s="1"/>
  <c r="AA9" i="24"/>
  <c r="AB9" i="24" s="1"/>
  <c r="N10" i="24"/>
  <c r="Z9" i="24"/>
  <c r="V9" i="24"/>
  <c r="N18" i="25"/>
  <c r="P18" i="25" s="1"/>
  <c r="R18" i="25" s="1"/>
  <c r="T18" i="25" s="1"/>
  <c r="V18" i="25" s="1"/>
  <c r="X18" i="25" s="1"/>
  <c r="Z18" i="25" s="1"/>
  <c r="N15" i="25"/>
  <c r="P15" i="25" s="1"/>
  <c r="R15" i="25" s="1"/>
  <c r="T15" i="25" s="1"/>
  <c r="V15" i="25" s="1"/>
  <c r="X15" i="25" s="1"/>
  <c r="Z15" i="25" s="1"/>
  <c r="N12" i="25"/>
  <c r="P12" i="25" s="1"/>
  <c r="N9" i="25"/>
  <c r="U10" i="22"/>
  <c r="W10" i="22" s="1"/>
  <c r="Y10" i="22" s="1"/>
  <c r="K10" i="22"/>
  <c r="M10" i="22" s="1"/>
  <c r="O10" i="22" s="1"/>
  <c r="Q10" i="22" s="1"/>
  <c r="Y9" i="22"/>
  <c r="T11" i="22"/>
  <c r="R11" i="22"/>
  <c r="P11" i="22"/>
  <c r="N11" i="22"/>
  <c r="L11" i="22"/>
  <c r="J11" i="22"/>
  <c r="W15" i="24"/>
  <c r="U15" i="24"/>
  <c r="S15" i="24"/>
  <c r="S22" i="25"/>
  <c r="Q22" i="25"/>
  <c r="O22" i="25"/>
  <c r="W19" i="25"/>
  <c r="U19" i="25"/>
  <c r="Q19" i="25"/>
  <c r="O19" i="25"/>
  <c r="W16" i="25"/>
  <c r="U16" i="25"/>
  <c r="S16" i="25"/>
  <c r="Q16" i="25"/>
  <c r="O16" i="25"/>
  <c r="Y10" i="25"/>
  <c r="W10" i="25"/>
  <c r="U10" i="25"/>
  <c r="Q10" i="25"/>
  <c r="P9" i="25" l="1"/>
  <c r="R9" i="25" s="1"/>
  <c r="T9" i="25" s="1"/>
  <c r="V9" i="25" s="1"/>
  <c r="X9" i="25" s="1"/>
  <c r="Z9" i="25" s="1"/>
  <c r="AC9" i="25" s="1"/>
  <c r="P10" i="24"/>
  <c r="R10" i="24" s="1"/>
  <c r="T10" i="24" s="1"/>
  <c r="T9" i="24"/>
  <c r="R9" i="24" s="1"/>
  <c r="P9" i="24" s="1"/>
  <c r="N9" i="24" s="1"/>
  <c r="L9" i="24" s="1"/>
  <c r="J9" i="24" s="1"/>
  <c r="AC9" i="24"/>
  <c r="AS13" i="26"/>
  <c r="AR13" i="26"/>
  <c r="AO13" i="26"/>
  <c r="AM13" i="26"/>
  <c r="AK13" i="26"/>
  <c r="AI13" i="26"/>
  <c r="AG13" i="26"/>
  <c r="AE13" i="26"/>
  <c r="AC13" i="26"/>
  <c r="AA13" i="26"/>
  <c r="Y13" i="26"/>
  <c r="W13" i="26"/>
  <c r="U13" i="26"/>
  <c r="S13" i="26"/>
  <c r="Q13" i="26"/>
  <c r="O13" i="26"/>
  <c r="M13" i="26"/>
  <c r="K13" i="26"/>
  <c r="L12" i="26"/>
  <c r="N12" i="26" s="1"/>
  <c r="P12" i="26" s="1"/>
  <c r="R12" i="26" s="1"/>
  <c r="T12" i="26" s="1"/>
  <c r="V12" i="26" s="1"/>
  <c r="AQ11" i="26"/>
  <c r="AQ12" i="26" s="1"/>
  <c r="AR12" i="26" s="1"/>
  <c r="AP11" i="26"/>
  <c r="AL11" i="26"/>
  <c r="AJ11" i="26" s="1"/>
  <c r="AH11" i="26" s="1"/>
  <c r="AF11" i="26" s="1"/>
  <c r="AD11" i="26" s="1"/>
  <c r="AB11" i="26" s="1"/>
  <c r="Z11" i="26" s="1"/>
  <c r="X11" i="26" s="1"/>
  <c r="V11" i="26" s="1"/>
  <c r="T11" i="26" s="1"/>
  <c r="R11" i="26" s="1"/>
  <c r="P11" i="26" s="1"/>
  <c r="N11" i="26" s="1"/>
  <c r="L11" i="26" s="1"/>
  <c r="J11" i="26" s="1"/>
  <c r="AS10" i="26"/>
  <c r="AR10" i="26"/>
  <c r="AO10" i="26"/>
  <c r="AM10" i="26"/>
  <c r="AK10" i="26"/>
  <c r="AI10" i="26"/>
  <c r="AG10" i="26"/>
  <c r="AE10" i="26"/>
  <c r="AC10" i="26"/>
  <c r="AA10" i="26"/>
  <c r="Y10" i="26"/>
  <c r="W10" i="26"/>
  <c r="U10" i="26"/>
  <c r="S10" i="26"/>
  <c r="Q10" i="26"/>
  <c r="O10" i="26"/>
  <c r="M10" i="26"/>
  <c r="K10" i="26"/>
  <c r="L9" i="26"/>
  <c r="N9" i="26" s="1"/>
  <c r="P9" i="26" s="1"/>
  <c r="R9" i="26" s="1"/>
  <c r="T9" i="26" s="1"/>
  <c r="V9" i="26" s="1"/>
  <c r="AQ8" i="26"/>
  <c r="AQ9" i="26" s="1"/>
  <c r="AR9" i="26" s="1"/>
  <c r="AP8" i="26"/>
  <c r="AL8" i="26"/>
  <c r="AJ8" i="26" s="1"/>
  <c r="AH8" i="26" s="1"/>
  <c r="AF8" i="26" s="1"/>
  <c r="AD8" i="26" s="1"/>
  <c r="AB8" i="26" s="1"/>
  <c r="Z8" i="26" s="1"/>
  <c r="X8" i="26" s="1"/>
  <c r="V8" i="26" s="1"/>
  <c r="T8" i="26" s="1"/>
  <c r="R8" i="26" s="1"/>
  <c r="P8" i="26" s="1"/>
  <c r="N8" i="26" s="1"/>
  <c r="L8" i="26" s="1"/>
  <c r="J8" i="26" s="1"/>
  <c r="Q19" i="24"/>
  <c r="Q15" i="24"/>
  <c r="T18" i="24"/>
  <c r="X18" i="24" s="1"/>
  <c r="Z18" i="24" s="1"/>
  <c r="AC18" i="24" s="1"/>
  <c r="Z14" i="24"/>
  <c r="AC14" i="24" s="1"/>
  <c r="R12" i="25"/>
  <c r="T12" i="25" s="1"/>
  <c r="V12" i="25" s="1"/>
  <c r="X12" i="25" s="1"/>
  <c r="Z12" i="25" s="1"/>
  <c r="AC12" i="25" s="1"/>
  <c r="AC15" i="25"/>
  <c r="AC18" i="25"/>
  <c r="AC22" i="25"/>
  <c r="AB22" i="25"/>
  <c r="Y22" i="25"/>
  <c r="W22" i="25"/>
  <c r="U22" i="25"/>
  <c r="M22" i="25"/>
  <c r="AB20" i="25"/>
  <c r="Z20" i="25"/>
  <c r="AC20" i="25" s="1"/>
  <c r="AC19" i="25"/>
  <c r="AB19" i="25"/>
  <c r="Y19" i="25"/>
  <c r="S19" i="25"/>
  <c r="M19" i="25"/>
  <c r="AB17" i="25"/>
  <c r="Z17" i="25"/>
  <c r="AC17" i="25" s="1"/>
  <c r="AC16" i="25"/>
  <c r="AB16" i="25"/>
  <c r="Y16" i="25"/>
  <c r="M16" i="25"/>
  <c r="AB14" i="25"/>
  <c r="Z14" i="25"/>
  <c r="AC14" i="25" s="1"/>
  <c r="AC13" i="25"/>
  <c r="AB13" i="25"/>
  <c r="Y13" i="25"/>
  <c r="W13" i="25"/>
  <c r="U13" i="25"/>
  <c r="S13" i="25"/>
  <c r="AB11" i="25"/>
  <c r="Z11" i="25"/>
  <c r="AC11" i="25" s="1"/>
  <c r="AC10" i="25"/>
  <c r="AB10" i="25"/>
  <c r="S10" i="25"/>
  <c r="M10" i="25"/>
  <c r="AB8" i="25"/>
  <c r="AA17" i="24"/>
  <c r="AB17" i="24" s="1"/>
  <c r="AA13" i="24"/>
  <c r="AB13" i="24" s="1"/>
  <c r="V10" i="24" l="1"/>
  <c r="X10" i="24" s="1"/>
  <c r="Z10" i="24" s="1"/>
  <c r="AC10" i="24" s="1"/>
  <c r="AS8" i="26"/>
  <c r="AR8" i="26"/>
  <c r="AS11" i="26"/>
  <c r="AR11" i="26"/>
  <c r="Z9" i="26"/>
  <c r="AB9" i="26" s="1"/>
  <c r="AD9" i="26" s="1"/>
  <c r="AF9" i="26" s="1"/>
  <c r="AH9" i="26" s="1"/>
  <c r="AJ9" i="26" s="1"/>
  <c r="X9" i="26"/>
  <c r="Z12" i="26"/>
  <c r="AB12" i="26" s="1"/>
  <c r="AD12" i="26" s="1"/>
  <c r="AF12" i="26" s="1"/>
  <c r="AH12" i="26" s="1"/>
  <c r="AJ12" i="26" s="1"/>
  <c r="X12" i="26"/>
  <c r="J12" i="23"/>
  <c r="AL12" i="26" l="1"/>
  <c r="AN12" i="26"/>
  <c r="AP12" i="26" s="1"/>
  <c r="AS12" i="26" s="1"/>
  <c r="AL9" i="26"/>
  <c r="AN9" i="26"/>
  <c r="AP9" i="26" s="1"/>
  <c r="AS9" i="26" s="1"/>
  <c r="Z23" i="22"/>
  <c r="Y23" i="22"/>
  <c r="U23" i="22"/>
  <c r="S23" i="22" s="1"/>
  <c r="Q23" i="22" s="1"/>
  <c r="O23" i="22" s="1"/>
  <c r="M23" i="22" s="1"/>
  <c r="K23" i="22" s="1"/>
  <c r="I23" i="22" s="1"/>
  <c r="Z17" i="22"/>
  <c r="Y17" i="22"/>
  <c r="U17" i="22"/>
  <c r="S17" i="22" s="1"/>
  <c r="Q17" i="22" s="1"/>
  <c r="O17" i="22" s="1"/>
  <c r="M17" i="22" s="1"/>
  <c r="Z14" i="22"/>
  <c r="U14" i="22"/>
  <c r="S14" i="22" s="1"/>
  <c r="Q14" i="22" s="1"/>
  <c r="M14" i="22" s="1"/>
  <c r="K14" i="22" s="1"/>
  <c r="I14" i="22" s="1"/>
  <c r="Z9" i="22"/>
  <c r="AA9" i="22" l="1"/>
  <c r="Z10" i="22"/>
  <c r="AA14" i="22"/>
  <c r="Z15" i="22"/>
  <c r="AA23" i="22"/>
  <c r="Z24" i="22"/>
  <c r="AA17" i="22"/>
  <c r="Z18" i="22"/>
  <c r="AB17" i="22"/>
  <c r="AB14" i="22"/>
  <c r="AB23" i="22"/>
  <c r="K17" i="22"/>
  <c r="I17" i="22" s="1"/>
  <c r="AA18" i="22" l="1"/>
  <c r="AB18" i="22"/>
  <c r="AA24" i="22"/>
  <c r="AB24" i="22"/>
  <c r="AA15" i="22"/>
  <c r="AB15" i="22"/>
  <c r="AA10" i="22"/>
  <c r="AB10" i="22"/>
  <c r="AB9" i="22"/>
  <c r="U9" i="22"/>
  <c r="S9" i="22" s="1"/>
  <c r="Q9" i="22" s="1"/>
  <c r="O9" i="22" s="1"/>
  <c r="M9" i="22" s="1"/>
  <c r="K9" i="22" s="1"/>
  <c r="I9" i="22" s="1"/>
  <c r="N21" i="25"/>
  <c r="Z13" i="24"/>
  <c r="AC13" i="24" s="1"/>
  <c r="V13" i="24"/>
  <c r="T13" i="24" s="1"/>
  <c r="R13" i="24" s="1"/>
  <c r="P13" i="24" s="1"/>
  <c r="N13" i="24" s="1"/>
  <c r="L13" i="24" s="1"/>
  <c r="J13" i="24" s="1"/>
  <c r="Z17" i="24"/>
  <c r="AC17" i="24" s="1"/>
  <c r="V17" i="24"/>
  <c r="T17" i="24" s="1"/>
  <c r="R17" i="24" s="1"/>
  <c r="P17" i="24" s="1"/>
  <c r="N17" i="24" s="1"/>
  <c r="L17" i="24" s="1"/>
  <c r="J17" i="24" s="1"/>
  <c r="R21" i="25"/>
  <c r="T21" i="25" s="1"/>
  <c r="V21" i="25" l="1"/>
  <c r="X21" i="25" s="1"/>
  <c r="Z21" i="25" s="1"/>
  <c r="AC21" i="25" s="1"/>
  <c r="Z8" i="25"/>
  <c r="AC8" i="25" s="1"/>
</calcChain>
</file>

<file path=xl/comments1.xml><?xml version="1.0" encoding="utf-8"?>
<comments xmlns="http://schemas.openxmlformats.org/spreadsheetml/2006/main">
  <authors>
    <author>Procurement</author>
  </authors>
  <commentList>
    <comment ref="F9" authorId="0">
      <text>
        <r>
          <rPr>
            <b/>
            <sz val="12"/>
            <color indexed="81"/>
            <rFont val="Tahoma"/>
            <family val="2"/>
          </rPr>
          <t>new</t>
        </r>
        <r>
          <rPr>
            <sz val="12"/>
            <color indexed="81"/>
            <rFont val="Tahoma"/>
            <family val="2"/>
          </rPr>
          <t>(عبد الرحمن بن عوف ،الحسينية ،ميمونة ،زوبيا ، سما الروسان ،كفر اسد  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Ext</t>
        </r>
        <r>
          <rPr>
            <sz val="12"/>
            <color indexed="81"/>
            <rFont val="Tahoma"/>
            <family val="2"/>
          </rPr>
          <t xml:space="preserve"> (الفيحاء ، القادسية ،عائشة الباعونية ، المكيفته ،المزرعة ، الطرة ، عقربا ، كثربا  )</t>
        </r>
      </text>
    </comment>
    <comment ref="F14" authorId="0">
      <text>
        <r>
          <rPr>
            <b/>
            <sz val="8"/>
            <color indexed="81"/>
            <rFont val="Tahoma"/>
            <family val="2"/>
          </rPr>
          <t>Procurement: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مجادل س م ، منشية بني حسن س بنات ، الزيتونه س بنين ، الياروت ث بنيين ، بنات الهاشمية س م ، ذات النطاقين  س م 
---------------
ميسلون س م ، خالد بن الوليد ث بنين ، جديتا ث بنين ، ملكا ث بنات ، المدورة الثانوية بنات </t>
        </r>
      </text>
    </comment>
    <comment ref="Q16" authorId="0">
      <text>
        <r>
          <rPr>
            <b/>
            <sz val="8"/>
            <color indexed="81"/>
            <rFont val="Tahoma"/>
            <family val="2"/>
          </rPr>
          <t>Procurement:</t>
        </r>
        <r>
          <rPr>
            <sz val="8"/>
            <color indexed="81"/>
            <rFont val="Tahoma"/>
            <family val="2"/>
          </rPr>
          <t xml:space="preserve">
الموعد السابق 29/4/2013 وحصل تمديد ل 
6/5/2013</t>
        </r>
      </text>
    </comment>
  </commentList>
</comments>
</file>

<file path=xl/comments2.xml><?xml version="1.0" encoding="utf-8"?>
<comments xmlns="http://schemas.openxmlformats.org/spreadsheetml/2006/main">
  <authors>
    <author>Procurement</author>
  </authors>
  <commentList>
    <comment ref="T15" authorId="0">
      <text>
        <r>
          <rPr>
            <b/>
            <sz val="8"/>
            <color indexed="81"/>
            <rFont val="Tahoma"/>
            <family val="2"/>
          </rPr>
          <t>Procurement:</t>
        </r>
        <r>
          <rPr>
            <sz val="8"/>
            <color indexed="81"/>
            <rFont val="Tahoma"/>
            <family val="2"/>
          </rPr>
          <t xml:space="preserve">
النهائي بعد رد الاعتراضات </t>
        </r>
      </text>
    </comment>
  </commentList>
</comments>
</file>

<file path=xl/comments3.xml><?xml version="1.0" encoding="utf-8"?>
<comments xmlns="http://schemas.openxmlformats.org/spreadsheetml/2006/main">
  <authors>
    <author>Procurement</author>
  </authors>
  <commentList>
    <comment ref="G23" authorId="0">
      <text>
        <r>
          <rPr>
            <b/>
            <sz val="8"/>
            <color indexed="81"/>
            <rFont val="Tahoma"/>
            <family val="2"/>
          </rPr>
          <t>Procurement:</t>
        </r>
        <r>
          <rPr>
            <sz val="8"/>
            <color indexed="81"/>
            <rFont val="Tahoma"/>
            <family val="2"/>
          </rPr>
          <t xml:space="preserve">
The Third Round of Phase II</t>
        </r>
      </text>
    </comment>
  </commentList>
</comments>
</file>

<file path=xl/comments4.xml><?xml version="1.0" encoding="utf-8"?>
<comments xmlns="http://schemas.openxmlformats.org/spreadsheetml/2006/main">
  <authors>
    <author>Afaq</author>
    <author>DCU Financial Officer</author>
  </authors>
  <commentList>
    <comment ref="F20" authorId="0">
      <text>
        <r>
          <rPr>
            <b/>
            <sz val="9"/>
            <color indexed="81"/>
            <rFont val="Tahoma"/>
            <family val="2"/>
          </rPr>
          <t>Afaq:</t>
        </r>
        <r>
          <rPr>
            <sz val="9"/>
            <color indexed="81"/>
            <rFont val="Tahoma"/>
            <family val="2"/>
          </rPr>
          <t xml:space="preserve">
other studeies will be specified in the M&amp;E plan after 2013</t>
        </r>
      </text>
    </comment>
    <comment ref="L37" authorId="1">
      <text>
        <r>
          <rPr>
            <b/>
            <sz val="9"/>
            <color indexed="81"/>
            <rFont val="Tahoma"/>
            <family val="2"/>
          </rPr>
          <t>DCU Financial Officer:</t>
        </r>
        <r>
          <rPr>
            <sz val="9"/>
            <color indexed="81"/>
            <rFont val="Tahoma"/>
            <family val="2"/>
          </rPr>
          <t xml:space="preserve">
expected to paid PISA +TIMSS</t>
        </r>
      </text>
    </comment>
    <comment ref="L39" authorId="1">
      <text>
        <r>
          <rPr>
            <b/>
            <sz val="9"/>
            <color indexed="81"/>
            <rFont val="Tahoma"/>
            <family val="2"/>
          </rPr>
          <t>DCU Financial Officer:</t>
        </r>
        <r>
          <rPr>
            <sz val="9"/>
            <color indexed="81"/>
            <rFont val="Tahoma"/>
            <family val="2"/>
          </rPr>
          <t xml:space="preserve">
planned</t>
        </r>
      </text>
    </comment>
  </commentList>
</comments>
</file>

<file path=xl/sharedStrings.xml><?xml version="1.0" encoding="utf-8"?>
<sst xmlns="http://schemas.openxmlformats.org/spreadsheetml/2006/main" count="752" uniqueCount="271">
  <si>
    <t>A</t>
  </si>
  <si>
    <t>P</t>
  </si>
  <si>
    <t>R</t>
  </si>
  <si>
    <t>Plan vs. Actual</t>
  </si>
  <si>
    <t>NCB</t>
  </si>
  <si>
    <t>Comments</t>
  </si>
  <si>
    <t>ICB</t>
  </si>
  <si>
    <t>NA</t>
  </si>
  <si>
    <t>Bank Rev.</t>
  </si>
  <si>
    <t>Location/ Description of Assignment</t>
  </si>
  <si>
    <t>Selection Method</t>
  </si>
  <si>
    <t>NOL Date</t>
  </si>
  <si>
    <t>Invitation Date</t>
  </si>
  <si>
    <t>Evaluation &amp; Recomm.</t>
  </si>
  <si>
    <t>Completion Date (original)</t>
  </si>
  <si>
    <t>Completion Date (last revision)</t>
  </si>
  <si>
    <t>Contract amount US$ (original)</t>
  </si>
  <si>
    <t>Contract amount US$ (last revised)</t>
  </si>
  <si>
    <t>Consultant Name</t>
  </si>
  <si>
    <t>SN. #</t>
  </si>
  <si>
    <t>Interval</t>
  </si>
  <si>
    <t>Execution in days</t>
  </si>
  <si>
    <t>Execution in months</t>
  </si>
  <si>
    <t>Proc. System Ref. #</t>
  </si>
  <si>
    <t>Bid Opening Date</t>
  </si>
  <si>
    <t>Contract Signature Date</t>
  </si>
  <si>
    <t>Costab ref</t>
  </si>
  <si>
    <t>[Rationalizn, redeploymt, or proc of tools and eqpt]</t>
  </si>
  <si>
    <t>Sp Prog- Vocational Edu</t>
  </si>
  <si>
    <t>C42d</t>
  </si>
  <si>
    <t>PG001</t>
  </si>
  <si>
    <t>PG002</t>
  </si>
  <si>
    <t>PG003</t>
  </si>
  <si>
    <t>PG004</t>
  </si>
  <si>
    <t>PG005</t>
  </si>
  <si>
    <t>PG006</t>
  </si>
  <si>
    <t>PG007</t>
  </si>
  <si>
    <t>PG008</t>
  </si>
  <si>
    <t>PG009</t>
  </si>
  <si>
    <t>Comp</t>
  </si>
  <si>
    <t>Sub-Comp</t>
  </si>
  <si>
    <t>C51</t>
  </si>
  <si>
    <t>Bid. Doc/Sp Needsecs prep.
End Date</t>
  </si>
  <si>
    <t>Bid. Doc/Sp Needsecs prep. 
Start Date</t>
  </si>
  <si>
    <t>Bid. Doc/Sp Needsecs prep.
Start Date</t>
  </si>
  <si>
    <t>Contract Start Date</t>
  </si>
  <si>
    <t>[Eqpmt]</t>
  </si>
  <si>
    <t xml:space="preserve">(a) Prior Review Thresholds: </t>
  </si>
  <si>
    <r>
      <t>(a)</t>
    </r>
    <r>
      <rPr>
        <b/>
        <sz val="7"/>
        <color indexed="8"/>
        <rFont val="Times New Roman"/>
        <family val="1"/>
      </rPr>
      <t xml:space="preserve">    </t>
    </r>
    <r>
      <rPr>
        <b/>
        <sz val="11"/>
        <color indexed="8"/>
        <rFont val="Times New Roman"/>
        <family val="1"/>
      </rPr>
      <t>Methods Thresholds:</t>
    </r>
  </si>
  <si>
    <t>Expected Signing</t>
  </si>
  <si>
    <t>Procurement Method</t>
  </si>
  <si>
    <t>Prior Review Threshold</t>
  </si>
  <si>
    <t xml:space="preserve">CLOSING </t>
  </si>
  <si>
    <t>ICB (Goods)</t>
  </si>
  <si>
    <t>All</t>
  </si>
  <si>
    <t>Method Threshold</t>
  </si>
  <si>
    <t>Updated on 14-Jan-09</t>
  </si>
  <si>
    <t>Estimated Contract Cost (in USD)</t>
  </si>
  <si>
    <t>NCB (Goods)</t>
  </si>
  <si>
    <t>First contract irrespective of the value</t>
  </si>
  <si>
    <t>No threshold</t>
  </si>
  <si>
    <t>Type of Procurement</t>
  </si>
  <si>
    <t>High Risk Implementing Agency</t>
  </si>
  <si>
    <t>Substantial Risk Implementing Agency</t>
  </si>
  <si>
    <t>Moderate Risk Implementing Agency</t>
  </si>
  <si>
    <t>Low Risk Implementing Agency</t>
  </si>
  <si>
    <t>ICB (Works)</t>
  </si>
  <si>
    <t>&lt;= US$500,000</t>
  </si>
  <si>
    <t>Works, Turnkey and S&amp;I of Plant and Equipment</t>
  </si>
  <si>
    <t>$ 5 million</t>
  </si>
  <si>
    <t>$ 10 million</t>
  </si>
  <si>
    <t>$ 15 million</t>
  </si>
  <si>
    <t>$ 20 million</t>
  </si>
  <si>
    <t>NCB (Works)</t>
  </si>
  <si>
    <t>Goods</t>
  </si>
  <si>
    <t>$ 0.5 million</t>
  </si>
  <si>
    <t>$ 1 million</t>
  </si>
  <si>
    <t>$ 3 million</t>
  </si>
  <si>
    <t>Shopping (Goods)</t>
  </si>
  <si>
    <t>&lt;= US$4,500,000</t>
  </si>
  <si>
    <t>IT Systems, and Non-consulting Services</t>
  </si>
  <si>
    <t>Shopping (Works)</t>
  </si>
  <si>
    <t>&lt;= US$50,000</t>
  </si>
  <si>
    <t>Consulting Services</t>
  </si>
  <si>
    <t>Firms</t>
  </si>
  <si>
    <t>$ 0.2 million</t>
  </si>
  <si>
    <t>$ 2 million</t>
  </si>
  <si>
    <t>Direct contracting</t>
  </si>
  <si>
    <t>Individuals</t>
  </si>
  <si>
    <t>$ 0.1 million</t>
  </si>
  <si>
    <t>$ 0.3 million</t>
  </si>
  <si>
    <t>Innovation Fund</t>
  </si>
  <si>
    <t>As defined by the operational manual thresholds</t>
  </si>
  <si>
    <t>Innovation fund</t>
  </si>
  <si>
    <t>PPR=7% to be reviewd</t>
  </si>
  <si>
    <t>2. Consulting Services</t>
  </si>
  <si>
    <t>(b) Methods Thresholds:</t>
  </si>
  <si>
    <r>
      <t>Prior Review Threshold</t>
    </r>
    <r>
      <rPr>
        <sz val="11"/>
        <color indexed="8"/>
        <rFont val="Times New Roman"/>
        <family val="1"/>
      </rPr>
      <t>:</t>
    </r>
  </si>
  <si>
    <t xml:space="preserve">Competitive Methods (Firms) </t>
  </si>
  <si>
    <t>&gt; = US$200,000</t>
  </si>
  <si>
    <t xml:space="preserve">QCBS (Firms) </t>
  </si>
  <si>
    <t>Government-owned universities and research institutes</t>
  </si>
  <si>
    <t>CQS, FBS, LCS</t>
  </si>
  <si>
    <t>&lt;200,000</t>
  </si>
  <si>
    <t>Single Source (Firms)</t>
  </si>
  <si>
    <t>Individual Consultants</t>
  </si>
  <si>
    <t>&gt; = US$100,000</t>
  </si>
  <si>
    <t>Governed-owned university professors or scientists from research institutes</t>
  </si>
  <si>
    <t xml:space="preserve">Sole Source (Individual) </t>
  </si>
  <si>
    <t>Single Source (Individual)</t>
  </si>
  <si>
    <t>WORLD BANK- PROCUREMENT PLAN FOR GOODS
Comp 1-4</t>
  </si>
  <si>
    <t>PO</t>
  </si>
  <si>
    <t>WORLD BANK- PROCUREMENT PLAN FOR GOODS (Shopping) Comp 1-4</t>
  </si>
  <si>
    <t>Governorate</t>
  </si>
  <si>
    <t>school</t>
  </si>
  <si>
    <t>Specs prep. Start Date</t>
  </si>
  <si>
    <t>Specs prep. End Date</t>
  </si>
  <si>
    <t xml:space="preserve">Quotations Submission Date </t>
  </si>
  <si>
    <t>Contract Draft</t>
  </si>
  <si>
    <t>C21k</t>
  </si>
  <si>
    <t>SH001</t>
  </si>
  <si>
    <t>Policy- Pcy Dvlpt</t>
  </si>
  <si>
    <t>Project 1</t>
  </si>
  <si>
    <t>لواء الكورة</t>
  </si>
  <si>
    <t>مدرسة دير ابي سعيد الثانوية الشاملة بنات</t>
  </si>
  <si>
    <t>SH</t>
  </si>
  <si>
    <t>SH002</t>
  </si>
  <si>
    <t>Project 2</t>
  </si>
  <si>
    <t>البادية الجنوبية</t>
  </si>
  <si>
    <t>بئر ابو دنة الثانوية المجمعة</t>
  </si>
  <si>
    <t>SH003</t>
  </si>
  <si>
    <t>Project 3</t>
  </si>
  <si>
    <t>مادبا</t>
  </si>
  <si>
    <t>الأميرة بسمة الثانوية الشاملة</t>
  </si>
  <si>
    <t>SH004</t>
  </si>
  <si>
    <t>Project 4</t>
  </si>
  <si>
    <t>عمان الثالثة</t>
  </si>
  <si>
    <t>ام عمارة الثانوية للبنات</t>
  </si>
  <si>
    <t>SH005</t>
  </si>
  <si>
    <t>Project 5</t>
  </si>
  <si>
    <t>عمان الخامسة</t>
  </si>
  <si>
    <t>الصويفية الثانوية</t>
  </si>
  <si>
    <t>TOR Start Date</t>
  </si>
  <si>
    <t>TOR end Date</t>
  </si>
  <si>
    <t>C21j</t>
  </si>
  <si>
    <t>[ M&amp;E areas of assmt]</t>
  </si>
  <si>
    <t>PR</t>
  </si>
  <si>
    <t>WORLD BANK- PROCUREMENT PLAN FOR CONSULTANCY SERVICES - CONSULTING FIRMS</t>
  </si>
  <si>
    <t>Adv. EOI end Date</t>
  </si>
  <si>
    <t>Short Listing Report Date</t>
  </si>
  <si>
    <t>RFP prep.</t>
  </si>
  <si>
    <t>RFP Submission Date</t>
  </si>
  <si>
    <t>Technical Evaluation Report Date</t>
  </si>
  <si>
    <t>Finan. Public openg Date</t>
  </si>
  <si>
    <t>Final Evaluation Report Date</t>
  </si>
  <si>
    <t>Contract negotiation/Award- Draft</t>
  </si>
  <si>
    <t>Contract signature Date</t>
  </si>
  <si>
    <t>FC002</t>
  </si>
  <si>
    <t>TIMSS</t>
  </si>
  <si>
    <t>SSS</t>
  </si>
  <si>
    <t>FC003</t>
  </si>
  <si>
    <t>PISA 2012</t>
  </si>
  <si>
    <t>Comparison of Quotations</t>
  </si>
  <si>
    <t>Comment</t>
  </si>
  <si>
    <t>PISA 2015</t>
  </si>
  <si>
    <t>Barabara Ischinger</t>
  </si>
  <si>
    <t>p</t>
  </si>
  <si>
    <t>WB provided No-objection on retendering.20/11/2012</t>
  </si>
  <si>
    <t>5WB/2012R1</t>
  </si>
  <si>
    <t>[Furn]</t>
  </si>
  <si>
    <t>Furniture New schools.
2 new +3 EXT3</t>
  </si>
  <si>
    <t>Canceled  12WB/2012</t>
  </si>
  <si>
    <t xml:space="preserve">WB provided objection on retendering.Bid will be initiated from MOE budget </t>
  </si>
  <si>
    <t>Redistribution Package 13WB/2012&amp;12WB/2012</t>
  </si>
  <si>
    <t>PG013</t>
  </si>
  <si>
    <t>WB provided No-objection on retendering.</t>
  </si>
  <si>
    <t>5WB/2012</t>
  </si>
  <si>
    <r>
      <t xml:space="preserve">Welding &amp; General Mechanics Workshops Equipment IFB </t>
    </r>
    <r>
      <rPr>
        <sz val="10"/>
        <color rgb="FFFF0000"/>
        <rFont val="Arial"/>
        <family val="2"/>
      </rPr>
      <t>5WB/2012R1</t>
    </r>
  </si>
  <si>
    <t>Home Economics Vocational Education-Equipment 11WB/2012</t>
  </si>
  <si>
    <t>Welding &amp; General Mechanics Workshops Equipment Tender 5WB/2012</t>
  </si>
  <si>
    <t>PG014</t>
  </si>
  <si>
    <t>PG015</t>
  </si>
  <si>
    <t xml:space="preserve">مؤسسة الغيث لانتاج الوسائل التعليمية </t>
  </si>
  <si>
    <r>
      <t xml:space="preserve">استغلال اوراق الأشجار لإنتاج سماد عضوي </t>
    </r>
    <r>
      <rPr>
        <sz val="10"/>
        <color rgb="FFC00000"/>
        <rFont val="Arial"/>
        <family val="2"/>
      </rPr>
      <t>(9WB/2012</t>
    </r>
    <r>
      <rPr>
        <sz val="10"/>
        <rFont val="Arial"/>
        <family val="2"/>
      </rPr>
      <t>)</t>
    </r>
  </si>
  <si>
    <r>
      <t xml:space="preserve">إعادة تدوير قطع الأقمشة </t>
    </r>
    <r>
      <rPr>
        <sz val="10"/>
        <color rgb="FFC00000"/>
        <rFont val="Arial"/>
        <family val="2"/>
      </rPr>
      <t>( 8WB/2012</t>
    </r>
    <r>
      <rPr>
        <sz val="12"/>
        <color rgb="FFC00000"/>
        <rFont val="Arial"/>
        <family val="2"/>
      </rPr>
      <t>)</t>
    </r>
  </si>
  <si>
    <r>
      <t xml:space="preserve">   تدريس وتعليم الفسيفساء             </t>
    </r>
    <r>
      <rPr>
        <sz val="10"/>
        <rFont val="Arial"/>
        <family val="2"/>
      </rPr>
      <t xml:space="preserve">( </t>
    </r>
    <r>
      <rPr>
        <sz val="10"/>
        <color rgb="FFC00000"/>
        <rFont val="Arial"/>
        <family val="2"/>
      </rPr>
      <t>7WB/2012 )</t>
    </r>
    <r>
      <rPr>
        <sz val="10"/>
        <rFont val="Arial"/>
        <family val="2"/>
      </rPr>
      <t xml:space="preserve"> </t>
    </r>
    <r>
      <rPr>
        <sz val="12"/>
        <rFont val="Arial"/>
        <family val="2"/>
      </rPr>
      <t xml:space="preserve"> </t>
    </r>
  </si>
  <si>
    <r>
      <t>الطاقة المتجددة/ الطاقة الشمسية       (</t>
    </r>
    <r>
      <rPr>
        <sz val="10"/>
        <color rgb="FFC00000"/>
        <rFont val="Arial"/>
        <family val="2"/>
      </rPr>
      <t>6WB/2012)</t>
    </r>
  </si>
  <si>
    <t xml:space="preserve">شركة مابكو </t>
  </si>
  <si>
    <r>
      <rPr>
        <sz val="10"/>
        <color rgb="FFC00000"/>
        <rFont val="Arial"/>
        <family val="2"/>
      </rPr>
      <t>لا متاهات على خريطة العالم بعد اليوم</t>
    </r>
    <r>
      <rPr>
        <sz val="12"/>
        <color rgb="FFC00000"/>
        <rFont val="Arial"/>
        <family val="2"/>
      </rPr>
      <t xml:space="preserve">  (</t>
    </r>
    <r>
      <rPr>
        <sz val="10"/>
        <color rgb="FFC00000"/>
        <rFont val="Arial"/>
        <family val="2"/>
      </rPr>
      <t>3WB/2012)</t>
    </r>
  </si>
  <si>
    <t xml:space="preserve">1/13WB/2012 </t>
  </si>
  <si>
    <t>2/13WB/2012</t>
  </si>
  <si>
    <t>3/13WB/2012</t>
  </si>
  <si>
    <t xml:space="preserve">مصنع ياسين للاثاث المعدني والاخشاب </t>
  </si>
  <si>
    <t xml:space="preserve">شركة التجدد لصناعة الاثاث والمفروشات </t>
  </si>
  <si>
    <t xml:space="preserve">منجرة ومفروشات حسونة </t>
  </si>
  <si>
    <t xml:space="preserve">شركة كاظم شرف للتجارة </t>
  </si>
  <si>
    <t xml:space="preserve">The Contractor </t>
  </si>
  <si>
    <t>مجموعة فراس بلاسمة</t>
  </si>
  <si>
    <t>FC004</t>
  </si>
  <si>
    <t>FC005</t>
  </si>
  <si>
    <r>
      <t xml:space="preserve">New Sch-Computer Labs
</t>
    </r>
    <r>
      <rPr>
        <b/>
        <sz val="12"/>
        <color theme="1"/>
        <rFont val="Arial"/>
        <family val="2"/>
      </rPr>
      <t>32 Labs</t>
    </r>
    <r>
      <rPr>
        <sz val="12"/>
        <color theme="1"/>
        <rFont val="Arial"/>
        <family val="2"/>
      </rPr>
      <t/>
    </r>
  </si>
  <si>
    <t xml:space="preserve">New Sch-preVocational 
</t>
  </si>
  <si>
    <t xml:space="preserve">New Sch-sport 
</t>
  </si>
  <si>
    <t xml:space="preserve">New Sch-Art 
</t>
  </si>
  <si>
    <t>New schools -electrical appliances (19 schools)</t>
  </si>
  <si>
    <t>OECD/Mr.Anthony Rottier</t>
  </si>
  <si>
    <t>1/0/2013</t>
  </si>
  <si>
    <t xml:space="preserve">New Sch-Recreational &amp; educational games for kindergarten 25 KGs </t>
  </si>
  <si>
    <t>PG010</t>
  </si>
  <si>
    <t>PG011</t>
  </si>
  <si>
    <t>PG012</t>
  </si>
  <si>
    <t>Furniture New schools. 6new+8 Ext -13 WB/2012
6 new schools+8Ext.</t>
  </si>
  <si>
    <r>
      <t xml:space="preserve">Furniture New schools,IFB no. 00 WB/2014- SCHOOL UNDER DESIGN
</t>
    </r>
    <r>
      <rPr>
        <b/>
        <i/>
        <sz val="12"/>
        <color rgb="FFFF0000"/>
        <rFont val="Arial"/>
        <family val="2"/>
      </rPr>
      <t>7new schools+18 Ext.</t>
    </r>
  </si>
  <si>
    <r>
      <t xml:space="preserve">New Sch-Computer Labs
</t>
    </r>
    <r>
      <rPr>
        <b/>
        <sz val="12"/>
        <color rgb="FFFF0000"/>
        <rFont val="Arial"/>
        <family val="2"/>
      </rPr>
      <t>15  Labs SCHOOL UNDER DESIGN</t>
    </r>
  </si>
  <si>
    <t>PG016</t>
  </si>
  <si>
    <t>PG017</t>
  </si>
  <si>
    <t>PG018</t>
  </si>
  <si>
    <t>PG019</t>
  </si>
  <si>
    <r>
      <t xml:space="preserve">New Sch-preVocational </t>
    </r>
    <r>
      <rPr>
        <b/>
        <sz val="12"/>
        <color rgb="FFFF0000"/>
        <rFont val="Arial"/>
        <family val="2"/>
      </rPr>
      <t>SCHOOL UNDER DESIGN</t>
    </r>
    <r>
      <rPr>
        <sz val="12"/>
        <color rgb="FFFF0000"/>
        <rFont val="Arial"/>
        <family val="2"/>
      </rPr>
      <t xml:space="preserve">
</t>
    </r>
  </si>
  <si>
    <r>
      <t>New Sch-Recreational &amp; educational games for kindergarten19 KGs</t>
    </r>
    <r>
      <rPr>
        <b/>
        <sz val="12"/>
        <color rgb="FFFF0000"/>
        <rFont val="Arial"/>
        <family val="2"/>
      </rPr>
      <t xml:space="preserve"> SCHOOL UNDER DESIGN</t>
    </r>
  </si>
  <si>
    <r>
      <t xml:space="preserve">New Sch-sport </t>
    </r>
    <r>
      <rPr>
        <b/>
        <sz val="12"/>
        <color rgb="FFFF0000"/>
        <rFont val="Arial"/>
        <family val="2"/>
      </rPr>
      <t xml:space="preserve"> SCHOOL UNDER DESIGN
</t>
    </r>
  </si>
  <si>
    <r>
      <t xml:space="preserve">New Sch-Art  </t>
    </r>
    <r>
      <rPr>
        <b/>
        <sz val="12"/>
        <color rgb="FFFF0000"/>
        <rFont val="Arial"/>
        <family val="2"/>
      </rPr>
      <t xml:space="preserve">SCHOOL UNDER DESIGN
</t>
    </r>
  </si>
  <si>
    <r>
      <t>New schools -electrical appliances (7 schools)</t>
    </r>
    <r>
      <rPr>
        <b/>
        <sz val="12"/>
        <color rgb="FFFF0000"/>
        <rFont val="Arial"/>
        <family val="2"/>
      </rPr>
      <t>SCHOOL UNDER DESIGN</t>
    </r>
  </si>
  <si>
    <t xml:space="preserve">Total </t>
  </si>
  <si>
    <t>New Sch- Lab Equipment 19</t>
  </si>
  <si>
    <r>
      <t>New Sch- Lab Equipment ==</t>
    </r>
    <r>
      <rPr>
        <b/>
        <sz val="12"/>
        <color rgb="FFFF0000"/>
        <rFont val="Arial"/>
        <family val="2"/>
      </rPr>
      <t>SCHOOL UNDER DESIGN</t>
    </r>
  </si>
  <si>
    <t>total</t>
  </si>
  <si>
    <t>WB CONT</t>
  </si>
  <si>
    <t>PISA2015</t>
  </si>
  <si>
    <t>PISA2012</t>
  </si>
  <si>
    <t>total cost</t>
  </si>
  <si>
    <t>EUR PISA 2015</t>
  </si>
  <si>
    <t>EUR PISA 2009</t>
  </si>
  <si>
    <t>proman</t>
  </si>
  <si>
    <t>NCHRD  M&amp;E</t>
  </si>
  <si>
    <t>$ TIMSS</t>
  </si>
  <si>
    <t>EUR TIMSS</t>
  </si>
  <si>
    <t xml:space="preserve">TIMSS </t>
  </si>
  <si>
    <t>contracted</t>
  </si>
  <si>
    <t>WB</t>
  </si>
  <si>
    <t>SH006</t>
  </si>
  <si>
    <t>Comprehensive Evaluation of the CIDA fund Project "supporting Jordan Education"SJE 31WB/2010</t>
  </si>
  <si>
    <t>Dr.Joachim Friedrich</t>
  </si>
  <si>
    <t>22/8/</t>
  </si>
  <si>
    <t>2WB/2013</t>
  </si>
  <si>
    <r>
      <t xml:space="preserve">Hospitality Vocational Education Equipment </t>
    </r>
    <r>
      <rPr>
        <sz val="10"/>
        <color rgb="FFFF0000"/>
        <rFont val="Arial"/>
        <family val="2"/>
      </rPr>
      <t>10WB/2012-lot (1)</t>
    </r>
  </si>
  <si>
    <t>10WB/2012-lot (2,3,4)</t>
  </si>
  <si>
    <t>WB povided No-objection on retendering lot (2,3,4) 8/4/2013</t>
  </si>
  <si>
    <t>OMEGA</t>
  </si>
  <si>
    <r>
      <t xml:space="preserve">Furniture New schools-  2 WB/2013
</t>
    </r>
    <r>
      <rPr>
        <b/>
        <i/>
        <sz val="12"/>
        <color theme="1"/>
        <rFont val="Arial"/>
        <family val="2"/>
      </rPr>
      <t>6 new schools+5 Ext.</t>
    </r>
  </si>
  <si>
    <r>
      <t xml:space="preserve">Furniture New schools,IFB no. 00 WB/2013
</t>
    </r>
    <r>
      <rPr>
        <b/>
        <i/>
        <sz val="12"/>
        <color theme="1"/>
        <rFont val="Arial"/>
        <family val="2"/>
      </rPr>
      <t>7new schools+8 Ext.</t>
    </r>
  </si>
  <si>
    <t>PROCUREMENT PLAN FOR GOODS/WORLD BANK- 
for year 4-2013</t>
  </si>
  <si>
    <t>Innovation fund for Remaining  Round 2</t>
  </si>
  <si>
    <t>Tenders No.</t>
  </si>
  <si>
    <t>10WB/2012R1</t>
  </si>
  <si>
    <t>10WB/2012</t>
  </si>
  <si>
    <r>
      <t xml:space="preserve">Hospitality Vocational Education Equipment </t>
    </r>
    <r>
      <rPr>
        <sz val="10"/>
        <color rgb="FFFF0000"/>
        <rFont val="Arial"/>
        <family val="2"/>
      </rPr>
      <t>10WB/2012R1-lot (2,3,4)</t>
    </r>
  </si>
  <si>
    <t>Lot (1,2,3,4)</t>
  </si>
  <si>
    <t>Lot(5)</t>
  </si>
  <si>
    <t xml:space="preserve">New Tronic </t>
  </si>
  <si>
    <t>Prodit Engineering</t>
  </si>
  <si>
    <t xml:space="preserve">Office Equipment &amp; Computer Maintanance </t>
  </si>
  <si>
    <t>Mechanical Workshops(Cars,Trucks)</t>
  </si>
  <si>
    <t xml:space="preserve">Central Heating Workshop&amp; Air Conditioning </t>
  </si>
  <si>
    <t>WoodWorking Workshops</t>
  </si>
  <si>
    <t>The agreement not signed</t>
  </si>
  <si>
    <t>TIMSS-2011</t>
  </si>
  <si>
    <t>TIMSS-2015</t>
  </si>
  <si>
    <t>as of May 14, 2013</t>
  </si>
  <si>
    <t xml:space="preserve"> Innovation  Fund Round 2 as at May 14, 2013</t>
  </si>
  <si>
    <r>
      <t xml:space="preserve">as at </t>
    </r>
    <r>
      <rPr>
        <b/>
        <i/>
        <sz val="12"/>
        <rFont val="Times New Roman"/>
        <family val="1"/>
      </rPr>
      <t>May 14,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</si>
</sst>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  <numFmt numFmtId="166" formatCode="0.0"/>
    <numFmt numFmtId="167" formatCode="0.000"/>
  </numFmts>
  <fonts count="5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b/>
      <sz val="11"/>
      <color indexed="8"/>
      <name val="Times New Roman"/>
      <family val="1"/>
    </font>
    <font>
      <b/>
      <sz val="7"/>
      <color indexed="8"/>
      <name val="Times New Roman"/>
      <family val="1"/>
    </font>
    <font>
      <sz val="8"/>
      <color indexed="8"/>
      <name val="Arial"/>
      <family val="2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10"/>
      <name val="Arial"/>
      <family val="2"/>
    </font>
    <font>
      <sz val="11"/>
      <name val="Times New Roman"/>
      <family val="1"/>
    </font>
    <font>
      <strike/>
      <sz val="12"/>
      <name val="Arial"/>
      <family val="2"/>
    </font>
    <font>
      <strike/>
      <sz val="10"/>
      <name val="Arial"/>
      <family val="2"/>
    </font>
    <font>
      <strike/>
      <sz val="10"/>
      <color indexed="10"/>
      <name val="Arial"/>
      <family val="2"/>
    </font>
    <font>
      <b/>
      <strike/>
      <sz val="10"/>
      <name val="Arial"/>
      <family val="2"/>
    </font>
    <font>
      <b/>
      <strike/>
      <sz val="10"/>
      <color indexed="10"/>
      <name val="Arial"/>
      <family val="2"/>
    </font>
    <font>
      <b/>
      <strike/>
      <sz val="12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0"/>
      <color rgb="FFFF0000"/>
      <name val="Arial"/>
      <family val="2"/>
    </font>
    <font>
      <strike/>
      <sz val="12"/>
      <color indexed="10"/>
      <name val="Arial"/>
      <family val="2"/>
    </font>
    <font>
      <b/>
      <strike/>
      <sz val="12"/>
      <color indexed="10"/>
      <name val="Arial"/>
      <family val="2"/>
    </font>
    <font>
      <b/>
      <sz val="12"/>
      <color indexed="81"/>
      <name val="Tahoma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C00000"/>
      <name val="Arial"/>
      <family val="2"/>
    </font>
    <font>
      <sz val="12"/>
      <color rgb="FFC00000"/>
      <name val="Arial"/>
      <family val="2"/>
    </font>
    <font>
      <b/>
      <sz val="9"/>
      <color indexed="10"/>
      <name val="Arial"/>
      <family val="2"/>
    </font>
    <font>
      <b/>
      <i/>
      <sz val="12"/>
      <color rgb="FFFF0000"/>
      <name val="Arial"/>
      <family val="2"/>
    </font>
    <font>
      <sz val="11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DFB8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000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8"/>
      </bottom>
      <diagonal/>
    </border>
    <border>
      <left/>
      <right style="medium">
        <color indexed="55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9" fillId="0" borderId="0"/>
  </cellStyleXfs>
  <cellXfs count="647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textRotation="90" wrapText="1"/>
    </xf>
    <xf numFmtId="165" fontId="3" fillId="0" borderId="0" xfId="1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1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164" fontId="2" fillId="0" borderId="3" xfId="1" applyNumberFormat="1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15" fontId="3" fillId="0" borderId="0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top" wrapText="1"/>
    </xf>
    <xf numFmtId="164" fontId="2" fillId="0" borderId="7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15" fontId="2" fillId="0" borderId="0" xfId="0" applyNumberFormat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top"/>
    </xf>
    <xf numFmtId="0" fontId="6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5" fillId="0" borderId="21" xfId="0" applyNumberFormat="1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left" vertical="top" wrapText="1"/>
    </xf>
    <xf numFmtId="0" fontId="5" fillId="0" borderId="18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/>
    </xf>
    <xf numFmtId="165" fontId="3" fillId="0" borderId="20" xfId="1" applyNumberFormat="1" applyFont="1" applyFill="1" applyBorder="1" applyAlignment="1">
      <alignment horizontal="center" vertical="top"/>
    </xf>
    <xf numFmtId="165" fontId="3" fillId="0" borderId="18" xfId="1" applyNumberFormat="1" applyFont="1" applyFill="1" applyBorder="1" applyAlignment="1">
      <alignment horizontal="center" vertical="top"/>
    </xf>
    <xf numFmtId="0" fontId="4" fillId="0" borderId="20" xfId="0" applyNumberFormat="1" applyFont="1" applyFill="1" applyBorder="1" applyAlignment="1">
      <alignment horizontal="center" vertical="top"/>
    </xf>
    <xf numFmtId="1" fontId="5" fillId="0" borderId="20" xfId="1" applyNumberFormat="1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vertical="top"/>
    </xf>
    <xf numFmtId="0" fontId="4" fillId="0" borderId="17" xfId="0" applyNumberFormat="1" applyFont="1" applyFill="1" applyBorder="1" applyAlignment="1">
      <alignment vertical="top"/>
    </xf>
    <xf numFmtId="164" fontId="2" fillId="0" borderId="22" xfId="1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textRotation="90" wrapText="1"/>
    </xf>
    <xf numFmtId="0" fontId="4" fillId="0" borderId="18" xfId="0" applyNumberFormat="1" applyFont="1" applyFill="1" applyBorder="1" applyAlignment="1">
      <alignment horizontal="center" vertical="top"/>
    </xf>
    <xf numFmtId="1" fontId="5" fillId="0" borderId="18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1" fillId="0" borderId="0" xfId="0" applyFont="1" applyAlignment="1">
      <alignment horizontal="left" indent="2"/>
    </xf>
    <xf numFmtId="0" fontId="0" fillId="2" borderId="0" xfId="0" applyFill="1" applyAlignment="1">
      <alignment vertical="top"/>
    </xf>
    <xf numFmtId="15" fontId="0" fillId="2" borderId="0" xfId="0" applyNumberFormat="1" applyFill="1" applyAlignment="1">
      <alignment vertical="top"/>
    </xf>
    <xf numFmtId="0" fontId="13" fillId="6" borderId="23" xfId="0" applyFont="1" applyFill="1" applyBorder="1" applyAlignment="1">
      <alignment vertical="top" wrapText="1"/>
    </xf>
    <xf numFmtId="0" fontId="11" fillId="6" borderId="24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 indent="4"/>
    </xf>
    <xf numFmtId="15" fontId="0" fillId="0" borderId="0" xfId="0" applyNumberFormat="1" applyFill="1" applyAlignment="1">
      <alignment vertical="top"/>
    </xf>
    <xf numFmtId="0" fontId="15" fillId="0" borderId="25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8" fillId="8" borderId="26" xfId="0" applyFont="1" applyFill="1" applyBorder="1" applyAlignment="1">
      <alignment vertical="top" wrapText="1"/>
    </xf>
    <xf numFmtId="0" fontId="1" fillId="0" borderId="26" xfId="0" applyFont="1" applyBorder="1" applyAlignment="1">
      <alignment horizontal="center" wrapText="1"/>
    </xf>
    <xf numFmtId="0" fontId="1" fillId="0" borderId="26" xfId="0" applyFont="1" applyBorder="1" applyAlignment="1">
      <alignment horizontal="center" vertical="top" wrapText="1"/>
    </xf>
    <xf numFmtId="0" fontId="0" fillId="9" borderId="0" xfId="0" applyFill="1" applyAlignment="1">
      <alignment vertical="top"/>
    </xf>
    <xf numFmtId="0" fontId="19" fillId="0" borderId="0" xfId="0" applyFont="1"/>
    <xf numFmtId="0" fontId="11" fillId="0" borderId="0" xfId="0" applyFont="1"/>
    <xf numFmtId="0" fontId="14" fillId="0" borderId="0" xfId="0" applyFont="1" applyAlignment="1">
      <alignment horizontal="left" indent="6"/>
    </xf>
    <xf numFmtId="0" fontId="13" fillId="6" borderId="30" xfId="0" applyFont="1" applyFill="1" applyBorder="1" applyAlignment="1">
      <alignment vertical="top" wrapText="1"/>
    </xf>
    <xf numFmtId="0" fontId="21" fillId="6" borderId="31" xfId="0" applyFont="1" applyFill="1" applyBorder="1" applyAlignment="1">
      <alignment horizontal="center" vertical="top" wrapText="1"/>
    </xf>
    <xf numFmtId="0" fontId="15" fillId="6" borderId="30" xfId="0" applyFont="1" applyFill="1" applyBorder="1" applyAlignment="1">
      <alignment vertical="top" wrapText="1"/>
    </xf>
    <xf numFmtId="0" fontId="16" fillId="0" borderId="32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16" fillId="0" borderId="34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vertical="top"/>
    </xf>
    <xf numFmtId="0" fontId="5" fillId="0" borderId="39" xfId="0" applyNumberFormat="1" applyFont="1" applyFill="1" applyBorder="1" applyAlignment="1">
      <alignment horizontal="center" vertical="top" wrapText="1"/>
    </xf>
    <xf numFmtId="0" fontId="5" fillId="0" borderId="19" xfId="0" applyNumberFormat="1" applyFont="1" applyFill="1" applyBorder="1" applyAlignment="1">
      <alignment horizontal="center" vertical="center" textRotation="90" wrapText="1"/>
    </xf>
    <xf numFmtId="165" fontId="3" fillId="0" borderId="8" xfId="1" applyNumberFormat="1" applyFont="1" applyFill="1" applyBorder="1" applyAlignment="1">
      <alignment horizontal="center" vertical="top"/>
    </xf>
    <xf numFmtId="165" fontId="3" fillId="0" borderId="9" xfId="1" applyNumberFormat="1" applyFont="1" applyFill="1" applyBorder="1" applyAlignment="1">
      <alignment horizontal="center" vertical="top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top" wrapText="1"/>
    </xf>
    <xf numFmtId="165" fontId="3" fillId="0" borderId="44" xfId="1" applyNumberFormat="1" applyFont="1" applyFill="1" applyBorder="1" applyAlignment="1">
      <alignment horizontal="center" vertical="top"/>
    </xf>
    <xf numFmtId="165" fontId="3" fillId="0" borderId="43" xfId="1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165" fontId="3" fillId="0" borderId="4" xfId="1" applyNumberFormat="1" applyFont="1" applyFill="1" applyBorder="1" applyAlignment="1">
      <alignment horizontal="center" vertical="top"/>
    </xf>
    <xf numFmtId="165" fontId="1" fillId="0" borderId="4" xfId="1" applyNumberFormat="1" applyFont="1" applyFill="1" applyBorder="1" applyAlignment="1">
      <alignment horizontal="center" vertical="top"/>
    </xf>
    <xf numFmtId="0" fontId="22" fillId="0" borderId="0" xfId="0" applyNumberFormat="1" applyFont="1" applyFill="1" applyBorder="1" applyAlignment="1">
      <alignment horizontal="center" vertical="top"/>
    </xf>
    <xf numFmtId="165" fontId="1" fillId="0" borderId="0" xfId="1" applyNumberFormat="1" applyFont="1" applyFill="1" applyBorder="1" applyAlignment="1">
      <alignment horizontal="center" vertical="top"/>
    </xf>
    <xf numFmtId="15" fontId="1" fillId="0" borderId="0" xfId="0" applyNumberFormat="1" applyFont="1" applyFill="1" applyBorder="1" applyAlignment="1">
      <alignment horizontal="center" vertical="top"/>
    </xf>
    <xf numFmtId="165" fontId="1" fillId="4" borderId="0" xfId="1" applyNumberFormat="1" applyFont="1" applyFill="1" applyBorder="1" applyAlignment="1">
      <alignment horizontal="center" vertical="top"/>
    </xf>
    <xf numFmtId="15" fontId="18" fillId="4" borderId="6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>
      <alignment vertical="top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 wrapText="1"/>
    </xf>
    <xf numFmtId="165" fontId="3" fillId="3" borderId="0" xfId="1" applyNumberFormat="1" applyFont="1" applyFill="1" applyBorder="1" applyAlignment="1">
      <alignment horizontal="center" vertical="top"/>
    </xf>
    <xf numFmtId="1" fontId="4" fillId="0" borderId="0" xfId="1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/>
    </xf>
    <xf numFmtId="165" fontId="3" fillId="4" borderId="6" xfId="1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1" fontId="4" fillId="2" borderId="0" xfId="1" applyNumberFormat="1" applyFont="1" applyFill="1" applyBorder="1" applyAlignment="1">
      <alignment vertical="top"/>
    </xf>
    <xf numFmtId="165" fontId="3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1" fontId="5" fillId="0" borderId="1" xfId="0" applyNumberFormat="1" applyFont="1" applyFill="1" applyBorder="1" applyAlignment="1">
      <alignment horizontal="center" vertical="center" textRotation="90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/>
    </xf>
    <xf numFmtId="1" fontId="4" fillId="0" borderId="0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/>
    <xf numFmtId="0" fontId="3" fillId="0" borderId="0" xfId="0" applyFont="1" applyFill="1" applyBorder="1" applyAlignment="1">
      <alignment horizontal="center" vertical="top"/>
    </xf>
    <xf numFmtId="0" fontId="23" fillId="0" borderId="0" xfId="0" applyFont="1"/>
    <xf numFmtId="0" fontId="4" fillId="2" borderId="0" xfId="0" applyFont="1" applyFill="1" applyBorder="1" applyAlignment="1">
      <alignment horizontal="center" vertical="top"/>
    </xf>
    <xf numFmtId="164" fontId="4" fillId="2" borderId="0" xfId="1" applyNumberFormat="1" applyFont="1" applyFill="1" applyBorder="1" applyAlignment="1">
      <alignment vertical="top"/>
    </xf>
    <xf numFmtId="0" fontId="2" fillId="0" borderId="4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vertical="top"/>
    </xf>
    <xf numFmtId="0" fontId="0" fillId="0" borderId="6" xfId="0" applyBorder="1"/>
    <xf numFmtId="165" fontId="25" fillId="0" borderId="4" xfId="1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vertical="top"/>
    </xf>
    <xf numFmtId="0" fontId="26" fillId="0" borderId="0" xfId="0" applyNumberFormat="1" applyFont="1" applyFill="1" applyBorder="1" applyAlignment="1">
      <alignment horizontal="center" vertical="top"/>
    </xf>
    <xf numFmtId="165" fontId="25" fillId="0" borderId="0" xfId="1" applyNumberFormat="1" applyFont="1" applyFill="1" applyBorder="1" applyAlignment="1">
      <alignment horizontal="center" vertical="top"/>
    </xf>
    <xf numFmtId="15" fontId="25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vertical="top"/>
    </xf>
    <xf numFmtId="166" fontId="4" fillId="0" borderId="4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0" fillId="0" borderId="19" xfId="0" applyBorder="1"/>
    <xf numFmtId="0" fontId="0" fillId="0" borderId="4" xfId="0" applyBorder="1"/>
    <xf numFmtId="0" fontId="0" fillId="0" borderId="0" xfId="0" applyBorder="1"/>
    <xf numFmtId="0" fontId="3" fillId="0" borderId="0" xfId="0" applyFont="1" applyFill="1" applyBorder="1" applyAlignment="1">
      <alignment horizontal="center" vertical="top"/>
    </xf>
    <xf numFmtId="165" fontId="1" fillId="10" borderId="0" xfId="1" applyNumberFormat="1" applyFont="1" applyFill="1" applyBorder="1" applyAlignment="1">
      <alignment horizontal="center" vertical="top"/>
    </xf>
    <xf numFmtId="0" fontId="22" fillId="10" borderId="0" xfId="0" applyNumberFormat="1" applyFont="1" applyFill="1" applyBorder="1" applyAlignment="1">
      <alignment horizontal="center" vertical="top"/>
    </xf>
    <xf numFmtId="165" fontId="25" fillId="10" borderId="0" xfId="1" applyNumberFormat="1" applyFont="1" applyFill="1" applyBorder="1" applyAlignment="1">
      <alignment horizontal="center" vertical="top"/>
    </xf>
    <xf numFmtId="0" fontId="26" fillId="10" borderId="0" xfId="0" applyNumberFormat="1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165" fontId="1" fillId="0" borderId="21" xfId="1" applyNumberFormat="1" applyFont="1" applyFill="1" applyBorder="1" applyAlignment="1">
      <alignment horizontal="center" vertical="top"/>
    </xf>
    <xf numFmtId="0" fontId="22" fillId="0" borderId="21" xfId="0" applyNumberFormat="1" applyFont="1" applyFill="1" applyBorder="1" applyAlignment="1">
      <alignment horizontal="center" vertical="top"/>
    </xf>
    <xf numFmtId="15" fontId="1" fillId="0" borderId="21" xfId="0" applyNumberFormat="1" applyFont="1" applyFill="1" applyBorder="1" applyAlignment="1">
      <alignment horizontal="center" vertical="top"/>
    </xf>
    <xf numFmtId="0" fontId="18" fillId="0" borderId="50" xfId="0" applyFont="1" applyFill="1" applyBorder="1" applyAlignment="1">
      <alignment horizontal="center" vertical="top"/>
    </xf>
    <xf numFmtId="165" fontId="1" fillId="4" borderId="50" xfId="1" applyNumberFormat="1" applyFont="1" applyFill="1" applyBorder="1" applyAlignment="1">
      <alignment horizontal="center" vertical="top"/>
    </xf>
    <xf numFmtId="165" fontId="17" fillId="0" borderId="50" xfId="0" applyNumberFormat="1" applyFont="1" applyFill="1" applyBorder="1" applyAlignment="1">
      <alignment horizontal="center" vertical="top"/>
    </xf>
    <xf numFmtId="165" fontId="18" fillId="4" borderId="50" xfId="1" applyNumberFormat="1" applyFont="1" applyFill="1" applyBorder="1" applyAlignment="1">
      <alignment horizontal="center" vertical="top"/>
    </xf>
    <xf numFmtId="0" fontId="22" fillId="0" borderId="50" xfId="0" applyNumberFormat="1" applyFont="1" applyFill="1" applyBorder="1" applyAlignment="1">
      <alignment horizontal="center" vertical="top"/>
    </xf>
    <xf numFmtId="0" fontId="22" fillId="4" borderId="50" xfId="0" applyNumberFormat="1" applyFont="1" applyFill="1" applyBorder="1" applyAlignment="1">
      <alignment horizontal="center" vertical="top"/>
    </xf>
    <xf numFmtId="15" fontId="1" fillId="4" borderId="50" xfId="0" applyNumberFormat="1" applyFont="1" applyFill="1" applyBorder="1" applyAlignment="1">
      <alignment horizontal="center" vertical="top"/>
    </xf>
    <xf numFmtId="15" fontId="18" fillId="4" borderId="50" xfId="0" applyNumberFormat="1" applyFont="1" applyFill="1" applyBorder="1" applyAlignment="1">
      <alignment horizontal="center" vertical="top"/>
    </xf>
    <xf numFmtId="15" fontId="1" fillId="0" borderId="50" xfId="0" applyNumberFormat="1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top"/>
    </xf>
    <xf numFmtId="165" fontId="25" fillId="0" borderId="21" xfId="1" applyNumberFormat="1" applyFont="1" applyFill="1" applyBorder="1" applyAlignment="1">
      <alignment horizontal="center" vertical="top"/>
    </xf>
    <xf numFmtId="0" fontId="26" fillId="0" borderId="21" xfId="0" applyNumberFormat="1" applyFont="1" applyFill="1" applyBorder="1" applyAlignment="1">
      <alignment horizontal="center" vertical="top"/>
    </xf>
    <xf numFmtId="15" fontId="25" fillId="0" borderId="21" xfId="0" applyNumberFormat="1" applyFont="1" applyFill="1" applyBorder="1" applyAlignment="1">
      <alignment horizontal="center" vertical="top"/>
    </xf>
    <xf numFmtId="0" fontId="27" fillId="0" borderId="50" xfId="0" applyFont="1" applyFill="1" applyBorder="1" applyAlignment="1">
      <alignment horizontal="center" vertical="top"/>
    </xf>
    <xf numFmtId="165" fontId="25" fillId="4" borderId="50" xfId="1" applyNumberFormat="1" applyFont="1" applyFill="1" applyBorder="1" applyAlignment="1">
      <alignment horizontal="center" vertical="top"/>
    </xf>
    <xf numFmtId="165" fontId="28" fillId="0" borderId="50" xfId="0" applyNumberFormat="1" applyFont="1" applyFill="1" applyBorder="1" applyAlignment="1">
      <alignment horizontal="center" vertical="top"/>
    </xf>
    <xf numFmtId="165" fontId="27" fillId="4" borderId="50" xfId="1" applyNumberFormat="1" applyFont="1" applyFill="1" applyBorder="1" applyAlignment="1">
      <alignment horizontal="center" vertical="top"/>
    </xf>
    <xf numFmtId="0" fontId="26" fillId="0" borderId="50" xfId="0" applyNumberFormat="1" applyFont="1" applyFill="1" applyBorder="1" applyAlignment="1">
      <alignment horizontal="center" vertical="top"/>
    </xf>
    <xf numFmtId="0" fontId="26" fillId="4" borderId="50" xfId="0" applyNumberFormat="1" applyFont="1" applyFill="1" applyBorder="1" applyAlignment="1">
      <alignment horizontal="center" vertical="top"/>
    </xf>
    <xf numFmtId="15" fontId="25" fillId="0" borderId="50" xfId="0" applyNumberFormat="1" applyFont="1" applyFill="1" applyBorder="1" applyAlignment="1">
      <alignment horizontal="center" vertical="top"/>
    </xf>
    <xf numFmtId="15" fontId="25" fillId="4" borderId="50" xfId="0" applyNumberFormat="1" applyFont="1" applyFill="1" applyBorder="1" applyAlignment="1">
      <alignment horizontal="center" vertical="top"/>
    </xf>
    <xf numFmtId="15" fontId="27" fillId="4" borderId="50" xfId="0" applyNumberFormat="1" applyFont="1" applyFill="1" applyBorder="1" applyAlignment="1">
      <alignment horizontal="center" vertical="top"/>
    </xf>
    <xf numFmtId="0" fontId="22" fillId="10" borderId="21" xfId="0" applyNumberFormat="1" applyFont="1" applyFill="1" applyBorder="1" applyAlignment="1">
      <alignment horizontal="center" vertical="top"/>
    </xf>
    <xf numFmtId="0" fontId="26" fillId="10" borderId="21" xfId="0" applyNumberFormat="1" applyFont="1" applyFill="1" applyBorder="1" applyAlignment="1">
      <alignment horizontal="center" vertical="top"/>
    </xf>
    <xf numFmtId="165" fontId="3" fillId="10" borderId="0" xfId="1" applyNumberFormat="1" applyFont="1" applyFill="1" applyBorder="1" applyAlignment="1">
      <alignment horizontal="center" vertical="top"/>
    </xf>
    <xf numFmtId="165" fontId="3" fillId="10" borderId="6" xfId="1" applyNumberFormat="1" applyFont="1" applyFill="1" applyBorder="1" applyAlignment="1">
      <alignment horizontal="center" vertical="top"/>
    </xf>
    <xf numFmtId="0" fontId="3" fillId="10" borderId="0" xfId="0" applyFont="1" applyFill="1" applyBorder="1" applyAlignment="1">
      <alignment vertical="top"/>
    </xf>
    <xf numFmtId="0" fontId="3" fillId="0" borderId="21" xfId="0" applyFont="1" applyFill="1" applyBorder="1" applyAlignment="1">
      <alignment horizontal="center" vertical="top"/>
    </xf>
    <xf numFmtId="165" fontId="3" fillId="0" borderId="21" xfId="1" applyNumberFormat="1" applyFont="1" applyFill="1" applyBorder="1" applyAlignment="1">
      <alignment horizontal="center" vertical="top"/>
    </xf>
    <xf numFmtId="1" fontId="4" fillId="0" borderId="21" xfId="1" applyNumberFormat="1" applyFont="1" applyFill="1" applyBorder="1" applyAlignment="1">
      <alignment horizontal="center" vertical="top"/>
    </xf>
    <xf numFmtId="0" fontId="4" fillId="0" borderId="21" xfId="0" applyNumberFormat="1" applyFont="1" applyFill="1" applyBorder="1" applyAlignment="1">
      <alignment horizontal="center" vertical="top"/>
    </xf>
    <xf numFmtId="165" fontId="3" fillId="10" borderId="21" xfId="1" applyNumberFormat="1" applyFont="1" applyFill="1" applyBorder="1" applyAlignment="1">
      <alignment horizontal="center" vertical="top"/>
    </xf>
    <xf numFmtId="15" fontId="3" fillId="0" borderId="21" xfId="0" applyNumberFormat="1" applyFont="1" applyFill="1" applyBorder="1" applyAlignment="1">
      <alignment horizontal="center" vertical="top"/>
    </xf>
    <xf numFmtId="0" fontId="4" fillId="10" borderId="21" xfId="0" applyNumberFormat="1" applyFont="1" applyFill="1" applyBorder="1" applyAlignment="1">
      <alignment horizontal="center" vertical="top"/>
    </xf>
    <xf numFmtId="166" fontId="4" fillId="0" borderId="21" xfId="0" applyNumberFormat="1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left" vertical="top"/>
    </xf>
    <xf numFmtId="0" fontId="2" fillId="0" borderId="50" xfId="0" applyFont="1" applyFill="1" applyBorder="1" applyAlignment="1">
      <alignment horizontal="center" vertical="top"/>
    </xf>
    <xf numFmtId="165" fontId="3" fillId="4" borderId="50" xfId="1" applyNumberFormat="1" applyFont="1" applyFill="1" applyBorder="1" applyAlignment="1">
      <alignment horizontal="center" vertical="top"/>
    </xf>
    <xf numFmtId="1" fontId="5" fillId="0" borderId="50" xfId="1" applyNumberFormat="1" applyFont="1" applyFill="1" applyBorder="1" applyAlignment="1">
      <alignment horizontal="center" vertical="top"/>
    </xf>
    <xf numFmtId="165" fontId="2" fillId="4" borderId="50" xfId="1" applyNumberFormat="1" applyFont="1" applyFill="1" applyBorder="1" applyAlignment="1">
      <alignment horizontal="center" vertical="top"/>
    </xf>
    <xf numFmtId="0" fontId="4" fillId="4" borderId="50" xfId="0" applyNumberFormat="1" applyFont="1" applyFill="1" applyBorder="1" applyAlignment="1">
      <alignment horizontal="center" vertical="top"/>
    </xf>
    <xf numFmtId="166" fontId="4" fillId="0" borderId="54" xfId="0" applyNumberFormat="1" applyFont="1" applyFill="1" applyBorder="1" applyAlignment="1">
      <alignment horizontal="center" vertical="top"/>
    </xf>
    <xf numFmtId="15" fontId="2" fillId="4" borderId="50" xfId="0" applyNumberFormat="1" applyFont="1" applyFill="1" applyBorder="1" applyAlignment="1">
      <alignment horizontal="center" vertical="top"/>
    </xf>
    <xf numFmtId="0" fontId="5" fillId="0" borderId="51" xfId="0" applyFont="1" applyFill="1" applyBorder="1" applyAlignment="1">
      <alignment horizontal="left" vertical="top"/>
    </xf>
    <xf numFmtId="165" fontId="2" fillId="0" borderId="50" xfId="1" applyNumberFormat="1" applyFont="1" applyFill="1" applyBorder="1" applyAlignment="1">
      <alignment horizontal="center" vertical="top"/>
    </xf>
    <xf numFmtId="1" fontId="4" fillId="0" borderId="21" xfId="0" applyNumberFormat="1" applyFont="1" applyFill="1" applyBorder="1" applyAlignment="1">
      <alignment horizontal="center" vertical="top"/>
    </xf>
    <xf numFmtId="165" fontId="3" fillId="2" borderId="21" xfId="1" applyNumberFormat="1" applyFont="1" applyFill="1" applyBorder="1" applyAlignment="1">
      <alignment horizontal="center" vertical="top"/>
    </xf>
    <xf numFmtId="0" fontId="4" fillId="2" borderId="21" xfId="0" applyNumberFormat="1" applyFont="1" applyFill="1" applyBorder="1" applyAlignment="1">
      <alignment horizontal="center" vertical="top"/>
    </xf>
    <xf numFmtId="0" fontId="4" fillId="0" borderId="49" xfId="0" applyFont="1" applyFill="1" applyBorder="1" applyAlignment="1">
      <alignment horizontal="left" vertical="top" wrapText="1"/>
    </xf>
    <xf numFmtId="0" fontId="4" fillId="0" borderId="50" xfId="0" applyNumberFormat="1" applyFont="1" applyFill="1" applyBorder="1" applyAlignment="1">
      <alignment horizontal="center" vertical="top"/>
    </xf>
    <xf numFmtId="15" fontId="3" fillId="0" borderId="50" xfId="0" applyNumberFormat="1" applyFont="1" applyFill="1" applyBorder="1" applyAlignment="1">
      <alignment horizontal="center" vertical="top"/>
    </xf>
    <xf numFmtId="0" fontId="5" fillId="0" borderId="51" xfId="0" applyFont="1" applyFill="1" applyBorder="1" applyAlignment="1">
      <alignment horizontal="left" vertical="top" wrapText="1"/>
    </xf>
    <xf numFmtId="0" fontId="4" fillId="0" borderId="55" xfId="0" applyFont="1" applyFill="1" applyBorder="1" applyAlignment="1">
      <alignment horizontal="left" vertical="top" wrapText="1"/>
    </xf>
    <xf numFmtId="0" fontId="4" fillId="0" borderId="46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 wrapText="1"/>
    </xf>
    <xf numFmtId="15" fontId="30" fillId="4" borderId="50" xfId="0" applyNumberFormat="1" applyFont="1" applyFill="1" applyBorder="1" applyAlignment="1">
      <alignment horizontal="center" vertical="top"/>
    </xf>
    <xf numFmtId="3" fontId="0" fillId="0" borderId="0" xfId="0" applyNumberFormat="1"/>
    <xf numFmtId="0" fontId="3" fillId="0" borderId="2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0" fillId="0" borderId="0" xfId="0" applyBorder="1"/>
    <xf numFmtId="0" fontId="0" fillId="0" borderId="50" xfId="0" applyBorder="1"/>
    <xf numFmtId="0" fontId="0" fillId="0" borderId="21" xfId="0" applyBorder="1"/>
    <xf numFmtId="164" fontId="1" fillId="0" borderId="0" xfId="1" applyNumberFormat="1" applyFont="1" applyFill="1" applyBorder="1" applyAlignment="1">
      <alignment horizontal="center" vertical="top"/>
    </xf>
    <xf numFmtId="164" fontId="1" fillId="0" borderId="21" xfId="1" applyNumberFormat="1" applyFont="1" applyFill="1" applyBorder="1" applyAlignment="1">
      <alignment horizontal="center" vertical="top"/>
    </xf>
    <xf numFmtId="1" fontId="17" fillId="0" borderId="50" xfId="0" applyNumberFormat="1" applyFont="1" applyFill="1" applyBorder="1" applyAlignment="1">
      <alignment horizontal="center" vertical="top"/>
    </xf>
    <xf numFmtId="165" fontId="3" fillId="0" borderId="21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165" fontId="17" fillId="0" borderId="0" xfId="0" applyNumberFormat="1" applyFont="1" applyFill="1" applyBorder="1" applyAlignment="1">
      <alignment horizontal="center" vertical="top"/>
    </xf>
    <xf numFmtId="165" fontId="18" fillId="4" borderId="0" xfId="1" applyNumberFormat="1" applyFont="1" applyFill="1" applyBorder="1" applyAlignment="1">
      <alignment horizontal="center" vertical="top"/>
    </xf>
    <xf numFmtId="165" fontId="18" fillId="0" borderId="0" xfId="1" applyNumberFormat="1" applyFont="1" applyFill="1" applyBorder="1" applyAlignment="1">
      <alignment horizontal="center" vertical="top"/>
    </xf>
    <xf numFmtId="15" fontId="1" fillId="4" borderId="0" xfId="0" applyNumberFormat="1" applyFont="1" applyFill="1" applyBorder="1" applyAlignment="1">
      <alignment horizontal="center" vertical="top"/>
    </xf>
    <xf numFmtId="15" fontId="18" fillId="4" borderId="0" xfId="0" applyNumberFormat="1" applyFont="1" applyFill="1" applyBorder="1" applyAlignment="1">
      <alignment horizontal="center" vertical="top"/>
    </xf>
    <xf numFmtId="165" fontId="18" fillId="10" borderId="0" xfId="1" applyNumberFormat="1" applyFont="1" applyFill="1" applyBorder="1" applyAlignment="1">
      <alignment horizontal="center" vertical="top"/>
    </xf>
    <xf numFmtId="1" fontId="17" fillId="0" borderId="0" xfId="0" applyNumberFormat="1" applyFont="1" applyFill="1" applyBorder="1" applyAlignment="1">
      <alignment horizontal="center" vertical="top"/>
    </xf>
    <xf numFmtId="165" fontId="1" fillId="10" borderId="21" xfId="1" applyNumberFormat="1" applyFont="1" applyFill="1" applyBorder="1" applyAlignment="1">
      <alignment horizontal="center" vertical="top"/>
    </xf>
    <xf numFmtId="1" fontId="17" fillId="0" borderId="21" xfId="0" applyNumberFormat="1" applyFont="1" applyFill="1" applyBorder="1" applyAlignment="1">
      <alignment horizontal="center" vertical="top"/>
    </xf>
    <xf numFmtId="165" fontId="18" fillId="10" borderId="21" xfId="1" applyNumberFormat="1" applyFont="1" applyFill="1" applyBorder="1" applyAlignment="1">
      <alignment horizontal="center" vertical="top"/>
    </xf>
    <xf numFmtId="165" fontId="18" fillId="0" borderId="21" xfId="1" applyNumberFormat="1" applyFont="1" applyFill="1" applyBorder="1" applyAlignment="1">
      <alignment horizontal="center" vertical="top"/>
    </xf>
    <xf numFmtId="0" fontId="18" fillId="0" borderId="57" xfId="0" applyFont="1" applyFill="1" applyBorder="1" applyAlignment="1">
      <alignment horizontal="center" vertical="top"/>
    </xf>
    <xf numFmtId="165" fontId="3" fillId="0" borderId="50" xfId="0" applyNumberFormat="1" applyFont="1" applyFill="1" applyBorder="1" applyAlignment="1">
      <alignment horizontal="center" vertical="top"/>
    </xf>
    <xf numFmtId="1" fontId="28" fillId="0" borderId="50" xfId="0" applyNumberFormat="1" applyFont="1" applyFill="1" applyBorder="1" applyAlignment="1">
      <alignment horizontal="center" vertical="top"/>
    </xf>
    <xf numFmtId="1" fontId="22" fillId="0" borderId="0" xfId="0" applyNumberFormat="1" applyFont="1" applyFill="1" applyBorder="1" applyAlignment="1">
      <alignment horizontal="center" vertical="top"/>
    </xf>
    <xf numFmtId="165" fontId="3" fillId="10" borderId="9" xfId="1" applyNumberFormat="1" applyFont="1" applyFill="1" applyBorder="1" applyAlignment="1">
      <alignment horizontal="center" vertical="top"/>
    </xf>
    <xf numFmtId="0" fontId="4" fillId="10" borderId="20" xfId="0" applyNumberFormat="1" applyFont="1" applyFill="1" applyBorder="1" applyAlignment="1">
      <alignment horizontal="center" vertical="top"/>
    </xf>
    <xf numFmtId="165" fontId="3" fillId="10" borderId="18" xfId="1" applyNumberFormat="1" applyFont="1" applyFill="1" applyBorder="1" applyAlignment="1">
      <alignment horizontal="center" vertical="top"/>
    </xf>
    <xf numFmtId="1" fontId="5" fillId="10" borderId="20" xfId="1" applyNumberFormat="1" applyFont="1" applyFill="1" applyBorder="1" applyAlignment="1">
      <alignment horizontal="center" vertical="top"/>
    </xf>
    <xf numFmtId="165" fontId="3" fillId="10" borderId="20" xfId="1" applyNumberFormat="1" applyFont="1" applyFill="1" applyBorder="1" applyAlignment="1">
      <alignment horizontal="center" vertical="top"/>
    </xf>
    <xf numFmtId="165" fontId="3" fillId="10" borderId="44" xfId="1" applyNumberFormat="1" applyFont="1" applyFill="1" applyBorder="1" applyAlignment="1">
      <alignment horizontal="center" vertical="top"/>
    </xf>
    <xf numFmtId="0" fontId="4" fillId="10" borderId="18" xfId="0" applyNumberFormat="1" applyFont="1" applyFill="1" applyBorder="1" applyAlignment="1">
      <alignment horizontal="center" vertical="top"/>
    </xf>
    <xf numFmtId="1" fontId="5" fillId="10" borderId="18" xfId="1" applyNumberFormat="1" applyFont="1" applyFill="1" applyBorder="1" applyAlignment="1">
      <alignment horizontal="center" vertical="top"/>
    </xf>
    <xf numFmtId="165" fontId="3" fillId="10" borderId="43" xfId="1" applyNumberFormat="1" applyFont="1" applyFill="1" applyBorder="1" applyAlignment="1">
      <alignment horizontal="center" vertical="top"/>
    </xf>
    <xf numFmtId="0" fontId="4" fillId="10" borderId="18" xfId="0" applyNumberFormat="1" applyFont="1" applyFill="1" applyBorder="1" applyAlignment="1">
      <alignment vertical="top"/>
    </xf>
    <xf numFmtId="165" fontId="2" fillId="11" borderId="9" xfId="1" applyNumberFormat="1" applyFont="1" applyFill="1" applyBorder="1" applyAlignment="1">
      <alignment horizontal="center" vertical="top"/>
    </xf>
    <xf numFmtId="165" fontId="2" fillId="11" borderId="18" xfId="1" applyNumberFormat="1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 wrapText="1"/>
    </xf>
    <xf numFmtId="0" fontId="24" fillId="9" borderId="4" xfId="0" applyFont="1" applyFill="1" applyBorder="1" applyAlignment="1">
      <alignment horizontal="center" vertical="top"/>
    </xf>
    <xf numFmtId="165" fontId="24" fillId="9" borderId="8" xfId="1" applyNumberFormat="1" applyFont="1" applyFill="1" applyBorder="1" applyAlignment="1">
      <alignment horizontal="center" vertical="top"/>
    </xf>
    <xf numFmtId="0" fontId="37" fillId="9" borderId="4" xfId="0" applyNumberFormat="1" applyFont="1" applyFill="1" applyBorder="1" applyAlignment="1">
      <alignment horizontal="center" vertical="top"/>
    </xf>
    <xf numFmtId="165" fontId="24" fillId="9" borderId="58" xfId="1" applyNumberFormat="1" applyFont="1" applyFill="1" applyBorder="1" applyAlignment="1">
      <alignment horizontal="center" vertical="top"/>
    </xf>
    <xf numFmtId="15" fontId="24" fillId="0" borderId="4" xfId="0" applyNumberFormat="1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left" vertical="top"/>
    </xf>
    <xf numFmtId="0" fontId="24" fillId="9" borderId="0" xfId="0" applyFont="1" applyFill="1" applyBorder="1" applyAlignment="1">
      <alignment horizontal="center" vertical="top"/>
    </xf>
    <xf numFmtId="165" fontId="24" fillId="9" borderId="9" xfId="1" applyNumberFormat="1" applyFont="1" applyFill="1" applyBorder="1" applyAlignment="1">
      <alignment horizontal="center" vertical="top"/>
    </xf>
    <xf numFmtId="0" fontId="37" fillId="9" borderId="0" xfId="0" applyNumberFormat="1" applyFont="1" applyFill="1" applyBorder="1" applyAlignment="1">
      <alignment horizontal="center" vertical="top"/>
    </xf>
    <xf numFmtId="1" fontId="38" fillId="9" borderId="0" xfId="1" applyNumberFormat="1" applyFont="1" applyFill="1" applyBorder="1" applyAlignment="1">
      <alignment horizontal="center" vertical="top"/>
    </xf>
    <xf numFmtId="165" fontId="24" fillId="9" borderId="46" xfId="1" applyNumberFormat="1" applyFont="1" applyFill="1" applyBorder="1" applyAlignment="1">
      <alignment horizontal="center" vertical="top"/>
    </xf>
    <xf numFmtId="165" fontId="24" fillId="9" borderId="38" xfId="1" applyNumberFormat="1" applyFont="1" applyFill="1" applyBorder="1" applyAlignment="1">
      <alignment horizontal="center" vertical="top"/>
    </xf>
    <xf numFmtId="0" fontId="37" fillId="9" borderId="2" xfId="0" applyNumberFormat="1" applyFont="1" applyFill="1" applyBorder="1" applyAlignment="1">
      <alignment horizontal="center" vertical="top"/>
    </xf>
    <xf numFmtId="165" fontId="24" fillId="9" borderId="26" xfId="1" applyNumberFormat="1" applyFont="1" applyFill="1" applyBorder="1" applyAlignment="1">
      <alignment horizontal="center" vertical="top"/>
    </xf>
    <xf numFmtId="165" fontId="3" fillId="12" borderId="9" xfId="1" applyNumberFormat="1" applyFont="1" applyFill="1" applyBorder="1" applyAlignment="1">
      <alignment horizontal="center" vertical="top"/>
    </xf>
    <xf numFmtId="165" fontId="3" fillId="12" borderId="18" xfId="1" applyNumberFormat="1" applyFont="1" applyFill="1" applyBorder="1" applyAlignment="1">
      <alignment horizontal="center" vertical="top"/>
    </xf>
    <xf numFmtId="165" fontId="3" fillId="12" borderId="43" xfId="1" applyNumberFormat="1" applyFont="1" applyFill="1" applyBorder="1" applyAlignment="1">
      <alignment horizontal="center" vertical="top"/>
    </xf>
    <xf numFmtId="165" fontId="3" fillId="12" borderId="38" xfId="1" applyNumberFormat="1" applyFont="1" applyFill="1" applyBorder="1" applyAlignment="1">
      <alignment horizontal="center" vertical="top"/>
    </xf>
    <xf numFmtId="165" fontId="3" fillId="12" borderId="10" xfId="1" applyNumberFormat="1" applyFont="1" applyFill="1" applyBorder="1" applyAlignment="1">
      <alignment horizontal="center" vertical="top"/>
    </xf>
    <xf numFmtId="165" fontId="3" fillId="12" borderId="37" xfId="1" applyNumberFormat="1" applyFont="1" applyFill="1" applyBorder="1" applyAlignment="1">
      <alignment horizontal="center" vertical="top"/>
    </xf>
    <xf numFmtId="165" fontId="3" fillId="12" borderId="17" xfId="1" applyNumberFormat="1" applyFont="1" applyFill="1" applyBorder="1" applyAlignment="1">
      <alignment horizontal="center" vertical="top"/>
    </xf>
    <xf numFmtId="165" fontId="3" fillId="12" borderId="47" xfId="1" applyNumberFormat="1" applyFont="1" applyFill="1" applyBorder="1" applyAlignment="1">
      <alignment horizontal="center" vertical="top"/>
    </xf>
    <xf numFmtId="165" fontId="3" fillId="12" borderId="45" xfId="1" applyNumberFormat="1" applyFont="1" applyFill="1" applyBorder="1" applyAlignment="1">
      <alignment horizontal="center" vertical="top"/>
    </xf>
    <xf numFmtId="165" fontId="2" fillId="11" borderId="43" xfId="1" applyNumberFormat="1" applyFont="1" applyFill="1" applyBorder="1" applyAlignment="1">
      <alignment horizontal="center" vertical="top"/>
    </xf>
    <xf numFmtId="0" fontId="3" fillId="0" borderId="15" xfId="0" applyFont="1" applyFill="1" applyBorder="1" applyAlignment="1">
      <alignment vertical="top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40" xfId="0" applyNumberFormat="1" applyFont="1" applyFill="1" applyBorder="1" applyAlignment="1">
      <alignment horizontal="center" vertical="center" wrapText="1"/>
    </xf>
    <xf numFmtId="0" fontId="37" fillId="9" borderId="4" xfId="0" applyNumberFormat="1" applyFont="1" applyFill="1" applyBorder="1" applyAlignment="1">
      <alignment horizontal="center" vertical="center"/>
    </xf>
    <xf numFmtId="0" fontId="37" fillId="9" borderId="0" xfId="0" applyNumberFormat="1" applyFont="1" applyFill="1" applyBorder="1" applyAlignment="1">
      <alignment horizontal="center" vertical="center"/>
    </xf>
    <xf numFmtId="0" fontId="37" fillId="9" borderId="2" xfId="0" applyNumberFormat="1" applyFont="1" applyFill="1" applyBorder="1" applyAlignment="1">
      <alignment horizontal="center" vertical="center"/>
    </xf>
    <xf numFmtId="0" fontId="4" fillId="10" borderId="20" xfId="0" applyNumberFormat="1" applyFont="1" applyFill="1" applyBorder="1" applyAlignment="1">
      <alignment horizontal="center" vertical="center"/>
    </xf>
    <xf numFmtId="0" fontId="4" fillId="1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37" xfId="0" applyNumberFormat="1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6" fillId="10" borderId="0" xfId="0" applyFont="1" applyFill="1" applyBorder="1" applyAlignment="1">
      <alignment horizontal="center" vertical="top" wrapText="1"/>
    </xf>
    <xf numFmtId="0" fontId="43" fillId="0" borderId="57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top"/>
    </xf>
    <xf numFmtId="0" fontId="36" fillId="0" borderId="21" xfId="0" applyFont="1" applyFill="1" applyBorder="1" applyAlignment="1">
      <alignment horizontal="center" vertical="top"/>
    </xf>
    <xf numFmtId="164" fontId="36" fillId="0" borderId="21" xfId="1" applyNumberFormat="1" applyFont="1" applyFill="1" applyBorder="1" applyAlignment="1">
      <alignment horizontal="center" vertical="top"/>
    </xf>
    <xf numFmtId="165" fontId="36" fillId="10" borderId="21" xfId="1" applyNumberFormat="1" applyFont="1" applyFill="1" applyBorder="1" applyAlignment="1">
      <alignment horizontal="center" vertical="top"/>
    </xf>
    <xf numFmtId="1" fontId="43" fillId="0" borderId="21" xfId="0" applyNumberFormat="1" applyFont="1" applyFill="1" applyBorder="1" applyAlignment="1">
      <alignment horizontal="center" vertical="top"/>
    </xf>
    <xf numFmtId="165" fontId="43" fillId="10" borderId="21" xfId="1" applyNumberFormat="1" applyFont="1" applyFill="1" applyBorder="1" applyAlignment="1">
      <alignment horizontal="center" vertical="top"/>
    </xf>
    <xf numFmtId="165" fontId="43" fillId="0" borderId="21" xfId="1" applyNumberFormat="1" applyFont="1" applyFill="1" applyBorder="1" applyAlignment="1">
      <alignment horizontal="center" vertical="top"/>
    </xf>
    <xf numFmtId="165" fontId="36" fillId="0" borderId="21" xfId="1" applyNumberFormat="1" applyFont="1" applyFill="1" applyBorder="1" applyAlignment="1">
      <alignment horizontal="center" vertical="top"/>
    </xf>
    <xf numFmtId="0" fontId="36" fillId="0" borderId="21" xfId="0" applyNumberFormat="1" applyFont="1" applyFill="1" applyBorder="1" applyAlignment="1">
      <alignment horizontal="center" vertical="top"/>
    </xf>
    <xf numFmtId="15" fontId="36" fillId="0" borderId="21" xfId="0" applyNumberFormat="1" applyFont="1" applyFill="1" applyBorder="1" applyAlignment="1">
      <alignment horizontal="center" vertical="top"/>
    </xf>
    <xf numFmtId="0" fontId="44" fillId="0" borderId="0" xfId="0" applyFont="1" applyFill="1" applyBorder="1" applyAlignment="1">
      <alignment vertical="top"/>
    </xf>
    <xf numFmtId="0" fontId="36" fillId="0" borderId="0" xfId="0" applyFont="1" applyFill="1" applyBorder="1" applyAlignment="1">
      <alignment horizontal="center" vertical="top"/>
    </xf>
    <xf numFmtId="164" fontId="36" fillId="0" borderId="0" xfId="1" applyNumberFormat="1" applyFont="1" applyFill="1" applyBorder="1" applyAlignment="1">
      <alignment horizontal="center" vertical="top"/>
    </xf>
    <xf numFmtId="165" fontId="36" fillId="10" borderId="0" xfId="1" applyNumberFormat="1" applyFont="1" applyFill="1" applyBorder="1" applyAlignment="1">
      <alignment horizontal="center" vertical="top"/>
    </xf>
    <xf numFmtId="165" fontId="43" fillId="0" borderId="0" xfId="0" applyNumberFormat="1" applyFont="1" applyFill="1" applyBorder="1" applyAlignment="1">
      <alignment horizontal="center" vertical="top"/>
    </xf>
    <xf numFmtId="1" fontId="43" fillId="0" borderId="0" xfId="0" applyNumberFormat="1" applyFont="1" applyFill="1" applyBorder="1" applyAlignment="1">
      <alignment horizontal="center" vertical="top"/>
    </xf>
    <xf numFmtId="165" fontId="43" fillId="10" borderId="0" xfId="1" applyNumberFormat="1" applyFont="1" applyFill="1" applyBorder="1" applyAlignment="1">
      <alignment horizontal="center" vertical="top"/>
    </xf>
    <xf numFmtId="165" fontId="43" fillId="0" borderId="0" xfId="1" applyNumberFormat="1" applyFont="1" applyFill="1" applyBorder="1" applyAlignment="1">
      <alignment horizontal="center" vertical="top"/>
    </xf>
    <xf numFmtId="165" fontId="36" fillId="0" borderId="4" xfId="1" applyNumberFormat="1" applyFont="1" applyFill="1" applyBorder="1" applyAlignment="1">
      <alignment horizontal="center" vertical="top"/>
    </xf>
    <xf numFmtId="165" fontId="36" fillId="0" borderId="0" xfId="1" applyNumberFormat="1" applyFont="1" applyFill="1" applyBorder="1" applyAlignment="1">
      <alignment horizontal="center" vertical="top"/>
    </xf>
    <xf numFmtId="0" fontId="36" fillId="0" borderId="0" xfId="0" applyNumberFormat="1" applyFont="1" applyFill="1" applyBorder="1" applyAlignment="1">
      <alignment horizontal="center" vertical="top"/>
    </xf>
    <xf numFmtId="15" fontId="36" fillId="0" borderId="0" xfId="0" applyNumberFormat="1" applyFont="1" applyFill="1" applyBorder="1" applyAlignment="1">
      <alignment horizontal="center" vertical="top"/>
    </xf>
    <xf numFmtId="0" fontId="36" fillId="0" borderId="50" xfId="0" applyFont="1" applyFill="1" applyBorder="1" applyAlignment="1">
      <alignment horizontal="center" vertical="top"/>
    </xf>
    <xf numFmtId="165" fontId="36" fillId="4" borderId="0" xfId="1" applyNumberFormat="1" applyFont="1" applyFill="1" applyBorder="1" applyAlignment="1">
      <alignment horizontal="center" vertical="top"/>
    </xf>
    <xf numFmtId="165" fontId="43" fillId="4" borderId="0" xfId="1" applyNumberFormat="1" applyFont="1" applyFill="1" applyBorder="1" applyAlignment="1">
      <alignment horizontal="center" vertical="top"/>
    </xf>
    <xf numFmtId="165" fontId="36" fillId="13" borderId="0" xfId="1" applyNumberFormat="1" applyFont="1" applyFill="1" applyBorder="1" applyAlignment="1">
      <alignment horizontal="center" vertical="top"/>
    </xf>
    <xf numFmtId="15" fontId="36" fillId="4" borderId="0" xfId="0" applyNumberFormat="1" applyFont="1" applyFill="1" applyBorder="1" applyAlignment="1">
      <alignment horizontal="center" vertical="top"/>
    </xf>
    <xf numFmtId="15" fontId="43" fillId="4" borderId="0" xfId="0" applyNumberFormat="1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1" fontId="38" fillId="9" borderId="0" xfId="1" applyNumberFormat="1" applyFont="1" applyFill="1" applyBorder="1" applyAlignment="1">
      <alignment horizontal="center" vertical="center"/>
    </xf>
    <xf numFmtId="1" fontId="5" fillId="10" borderId="20" xfId="1" applyNumberFormat="1" applyFont="1" applyFill="1" applyBorder="1" applyAlignment="1">
      <alignment horizontal="center" vertical="center"/>
    </xf>
    <xf numFmtId="1" fontId="5" fillId="10" borderId="18" xfId="1" applyNumberFormat="1" applyFont="1" applyFill="1" applyBorder="1" applyAlignment="1">
      <alignment horizontal="center" vertical="center"/>
    </xf>
    <xf numFmtId="1" fontId="5" fillId="0" borderId="20" xfId="1" applyNumberFormat="1" applyFont="1" applyFill="1" applyBorder="1" applyAlignment="1">
      <alignment horizontal="center" vertical="center"/>
    </xf>
    <xf numFmtId="1" fontId="5" fillId="0" borderId="18" xfId="1" applyNumberFormat="1" applyFont="1" applyFill="1" applyBorder="1" applyAlignment="1">
      <alignment horizontal="center" vertical="center"/>
    </xf>
    <xf numFmtId="49" fontId="1" fillId="4" borderId="50" xfId="0" applyNumberFormat="1" applyFont="1" applyFill="1" applyBorder="1" applyAlignment="1">
      <alignment horizontal="center" vertical="center" wrapText="1"/>
    </xf>
    <xf numFmtId="0" fontId="47" fillId="0" borderId="5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/>
    </xf>
    <xf numFmtId="0" fontId="3" fillId="0" borderId="19" xfId="0" applyFont="1" applyFill="1" applyBorder="1" applyAlignment="1">
      <alignment vertical="top" wrapText="1"/>
    </xf>
    <xf numFmtId="164" fontId="2" fillId="0" borderId="19" xfId="1" applyNumberFormat="1" applyFont="1" applyFill="1" applyBorder="1" applyAlignment="1">
      <alignment horizontal="center" vertical="top" wrapText="1"/>
    </xf>
    <xf numFmtId="1" fontId="4" fillId="10" borderId="18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vertical="top" wrapText="1"/>
    </xf>
    <xf numFmtId="49" fontId="3" fillId="0" borderId="18" xfId="0" applyNumberFormat="1" applyFont="1" applyFill="1" applyBorder="1" applyAlignment="1">
      <alignment vertical="top" wrapText="1"/>
    </xf>
    <xf numFmtId="49" fontId="44" fillId="9" borderId="17" xfId="0" applyNumberFormat="1" applyFont="1" applyFill="1" applyBorder="1" applyAlignment="1">
      <alignment vertical="top" wrapText="1"/>
    </xf>
    <xf numFmtId="15" fontId="2" fillId="4" borderId="50" xfId="0" applyNumberFormat="1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40" fillId="10" borderId="17" xfId="0" applyFont="1" applyFill="1" applyBorder="1" applyAlignment="1">
      <alignment horizontal="center" vertical="center" wrapText="1"/>
    </xf>
    <xf numFmtId="0" fontId="40" fillId="10" borderId="19" xfId="0" applyFont="1" applyFill="1" applyBorder="1" applyAlignment="1">
      <alignment horizontal="center" vertical="center" wrapText="1"/>
    </xf>
    <xf numFmtId="0" fontId="40" fillId="10" borderId="1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164" fontId="10" fillId="0" borderId="18" xfId="1" applyNumberFormat="1" applyFont="1" applyFill="1" applyBorder="1" applyAlignment="1">
      <alignment horizontal="center" vertical="top"/>
    </xf>
    <xf numFmtId="1" fontId="5" fillId="10" borderId="0" xfId="1" applyNumberFormat="1" applyFont="1" applyFill="1" applyBorder="1" applyAlignment="1">
      <alignment horizontal="center" vertical="center"/>
    </xf>
    <xf numFmtId="1" fontId="5" fillId="10" borderId="0" xfId="1" applyNumberFormat="1" applyFont="1" applyFill="1" applyBorder="1" applyAlignment="1">
      <alignment horizontal="center" vertical="top"/>
    </xf>
    <xf numFmtId="0" fontId="3" fillId="10" borderId="0" xfId="0" applyFont="1" applyFill="1" applyBorder="1" applyAlignment="1">
      <alignment horizontal="center" vertical="top"/>
    </xf>
    <xf numFmtId="0" fontId="4" fillId="10" borderId="0" xfId="0" applyNumberFormat="1" applyFont="1" applyFill="1" applyBorder="1" applyAlignment="1">
      <alignment horizontal="center" vertical="center"/>
    </xf>
    <xf numFmtId="0" fontId="4" fillId="10" borderId="0" xfId="0" applyNumberFormat="1" applyFont="1" applyFill="1" applyBorder="1" applyAlignment="1">
      <alignment horizontal="center" vertical="top"/>
    </xf>
    <xf numFmtId="165" fontId="3" fillId="10" borderId="4" xfId="1" applyNumberFormat="1" applyFont="1" applyFill="1" applyBorder="1" applyAlignment="1">
      <alignment horizontal="center" vertical="top"/>
    </xf>
    <xf numFmtId="0" fontId="4" fillId="10" borderId="4" xfId="0" applyNumberFormat="1" applyFont="1" applyFill="1" applyBorder="1" applyAlignment="1">
      <alignment horizontal="center" vertical="center"/>
    </xf>
    <xf numFmtId="1" fontId="5" fillId="10" borderId="4" xfId="1" applyNumberFormat="1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horizontal="center" vertical="top"/>
    </xf>
    <xf numFmtId="1" fontId="5" fillId="10" borderId="4" xfId="1" applyNumberFormat="1" applyFont="1" applyFill="1" applyBorder="1" applyAlignment="1">
      <alignment horizontal="center" vertical="top"/>
    </xf>
    <xf numFmtId="0" fontId="3" fillId="10" borderId="4" xfId="0" applyFont="1" applyFill="1" applyBorder="1" applyAlignment="1">
      <alignment horizontal="center" vertical="top"/>
    </xf>
    <xf numFmtId="49" fontId="3" fillId="10" borderId="0" xfId="0" applyNumberFormat="1" applyFont="1" applyFill="1" applyBorder="1" applyAlignment="1">
      <alignment vertical="center" wrapText="1"/>
    </xf>
    <xf numFmtId="49" fontId="3" fillId="10" borderId="4" xfId="0" applyNumberFormat="1" applyFont="1" applyFill="1" applyBorder="1" applyAlignment="1">
      <alignment horizontal="center" vertical="top" wrapText="1"/>
    </xf>
    <xf numFmtId="49" fontId="3" fillId="10" borderId="0" xfId="0" applyNumberFormat="1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horizontal="left" vertical="top" wrapText="1"/>
    </xf>
    <xf numFmtId="164" fontId="3" fillId="10" borderId="4" xfId="1" applyNumberFormat="1" applyFont="1" applyFill="1" applyBorder="1" applyAlignment="1">
      <alignment horizontal="center" vertical="top"/>
    </xf>
    <xf numFmtId="164" fontId="3" fillId="10" borderId="0" xfId="1" applyNumberFormat="1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center" vertical="top"/>
    </xf>
    <xf numFmtId="164" fontId="10" fillId="0" borderId="9" xfId="1" applyNumberFormat="1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1" fontId="0" fillId="0" borderId="0" xfId="0" applyNumberFormat="1"/>
    <xf numFmtId="0" fontId="18" fillId="0" borderId="0" xfId="0" applyFont="1"/>
    <xf numFmtId="0" fontId="0" fillId="0" borderId="0" xfId="0" applyFont="1"/>
    <xf numFmtId="0" fontId="3" fillId="0" borderId="0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/>
    </xf>
    <xf numFmtId="0" fontId="18" fillId="9" borderId="0" xfId="0" applyFont="1" applyFill="1"/>
    <xf numFmtId="4" fontId="6" fillId="0" borderId="0" xfId="0" applyNumberFormat="1" applyFont="1" applyBorder="1" applyAlignment="1">
      <alignment horizontal="center" wrapText="1" readingOrder="1"/>
    </xf>
    <xf numFmtId="165" fontId="2" fillId="12" borderId="9" xfId="1" applyNumberFormat="1" applyFont="1" applyFill="1" applyBorder="1" applyAlignment="1">
      <alignment horizontal="center" vertical="top"/>
    </xf>
    <xf numFmtId="165" fontId="2" fillId="12" borderId="18" xfId="1" applyNumberFormat="1" applyFont="1" applyFill="1" applyBorder="1" applyAlignment="1">
      <alignment horizontal="center" vertical="top"/>
    </xf>
    <xf numFmtId="165" fontId="2" fillId="12" borderId="38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0" fontId="22" fillId="4" borderId="0" xfId="0" applyNumberFormat="1" applyFont="1" applyFill="1" applyBorder="1" applyAlignment="1">
      <alignment horizontal="center" vertical="top"/>
    </xf>
    <xf numFmtId="164" fontId="1" fillId="0" borderId="21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vertical="top"/>
    </xf>
    <xf numFmtId="49" fontId="1" fillId="0" borderId="50" xfId="0" applyNumberFormat="1" applyFont="1" applyFill="1" applyBorder="1" applyAlignment="1">
      <alignment horizontal="center" vertical="center" wrapText="1"/>
    </xf>
    <xf numFmtId="165" fontId="43" fillId="4" borderId="50" xfId="1" applyNumberFormat="1" applyFont="1" applyFill="1" applyBorder="1" applyAlignment="1">
      <alignment horizontal="center" vertical="top"/>
    </xf>
    <xf numFmtId="165" fontId="1" fillId="13" borderId="0" xfId="1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 wrapText="1"/>
    </xf>
    <xf numFmtId="164" fontId="1" fillId="0" borderId="6" xfId="1" applyNumberFormat="1" applyFont="1" applyFill="1" applyBorder="1" applyAlignment="1">
      <alignment vertical="top"/>
    </xf>
    <xf numFmtId="165" fontId="1" fillId="4" borderId="6" xfId="1" applyNumberFormat="1" applyFont="1" applyFill="1" applyBorder="1" applyAlignment="1">
      <alignment horizontal="center" vertical="top"/>
    </xf>
    <xf numFmtId="1" fontId="17" fillId="0" borderId="6" xfId="0" applyNumberFormat="1" applyFont="1" applyFill="1" applyBorder="1" applyAlignment="1">
      <alignment horizontal="center" vertical="top"/>
    </xf>
    <xf numFmtId="165" fontId="18" fillId="4" borderId="6" xfId="1" applyNumberFormat="1" applyFont="1" applyFill="1" applyBorder="1" applyAlignment="1">
      <alignment horizontal="center" vertical="top"/>
    </xf>
    <xf numFmtId="0" fontId="22" fillId="0" borderId="6" xfId="0" applyNumberFormat="1" applyFont="1" applyFill="1" applyBorder="1" applyAlignment="1">
      <alignment horizontal="center" vertical="top"/>
    </xf>
    <xf numFmtId="165" fontId="17" fillId="0" borderId="6" xfId="0" applyNumberFormat="1" applyFont="1" applyFill="1" applyBorder="1" applyAlignment="1">
      <alignment horizontal="center" vertical="top"/>
    </xf>
    <xf numFmtId="0" fontId="22" fillId="4" borderId="6" xfId="0" applyNumberFormat="1" applyFont="1" applyFill="1" applyBorder="1" applyAlignment="1">
      <alignment horizontal="center" vertical="top"/>
    </xf>
    <xf numFmtId="1" fontId="22" fillId="0" borderId="6" xfId="0" applyNumberFormat="1" applyFont="1" applyFill="1" applyBorder="1" applyAlignment="1">
      <alignment horizontal="center" vertical="top"/>
    </xf>
    <xf numFmtId="15" fontId="1" fillId="0" borderId="6" xfId="0" applyNumberFormat="1" applyFont="1" applyFill="1" applyBorder="1" applyAlignment="1">
      <alignment horizontal="center" vertical="top"/>
    </xf>
    <xf numFmtId="165" fontId="1" fillId="0" borderId="6" xfId="1" applyNumberFormat="1" applyFont="1" applyFill="1" applyBorder="1" applyAlignment="1">
      <alignment horizontal="center" vertical="top"/>
    </xf>
    <xf numFmtId="0" fontId="17" fillId="0" borderId="10" xfId="0" applyFont="1" applyFill="1" applyBorder="1" applyAlignment="1">
      <alignment horizontal="left" vertical="top"/>
    </xf>
    <xf numFmtId="0" fontId="3" fillId="0" borderId="61" xfId="0" applyFont="1" applyFill="1" applyBorder="1" applyAlignment="1">
      <alignment horizontal="center" vertical="top"/>
    </xf>
    <xf numFmtId="165" fontId="18" fillId="0" borderId="6" xfId="1" applyNumberFormat="1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vertical="top"/>
    </xf>
    <xf numFmtId="0" fontId="44" fillId="0" borderId="18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center" vertical="top" wrapText="1"/>
    </xf>
    <xf numFmtId="49" fontId="1" fillId="0" borderId="50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50" xfId="0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0" fontId="22" fillId="0" borderId="21" xfId="0" applyFont="1" applyFill="1" applyBorder="1" applyAlignment="1">
      <alignment horizontal="center" vertical="top"/>
    </xf>
    <xf numFmtId="167" fontId="22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 wrapText="1"/>
    </xf>
    <xf numFmtId="0" fontId="17" fillId="0" borderId="21" xfId="0" applyFont="1" applyFill="1" applyBorder="1" applyAlignment="1">
      <alignment horizontal="center" vertical="top" wrapText="1"/>
    </xf>
    <xf numFmtId="164" fontId="1" fillId="0" borderId="50" xfId="1" applyNumberFormat="1" applyFont="1" applyFill="1" applyBorder="1" applyAlignment="1">
      <alignment horizontal="center" vertical="top"/>
    </xf>
    <xf numFmtId="0" fontId="17" fillId="0" borderId="50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15" fontId="18" fillId="4" borderId="0" xfId="0" applyNumberFormat="1" applyFont="1" applyFill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7" fillId="0" borderId="2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18" fillId="7" borderId="27" xfId="0" applyFont="1" applyFill="1" applyBorder="1" applyAlignment="1">
      <alignment horizontal="center" vertical="top" wrapText="1"/>
    </xf>
    <xf numFmtId="0" fontId="18" fillId="7" borderId="28" xfId="0" applyFont="1" applyFill="1" applyBorder="1" applyAlignment="1">
      <alignment horizontal="center" vertical="top" wrapText="1"/>
    </xf>
    <xf numFmtId="0" fontId="18" fillId="7" borderId="24" xfId="0" applyFont="1" applyFill="1" applyBorder="1" applyAlignment="1">
      <alignment horizontal="center" vertical="top" wrapText="1"/>
    </xf>
    <xf numFmtId="0" fontId="18" fillId="8" borderId="27" xfId="0" applyFont="1" applyFill="1" applyBorder="1" applyAlignment="1">
      <alignment vertical="top" wrapText="1"/>
    </xf>
    <xf numFmtId="0" fontId="18" fillId="8" borderId="24" xfId="0" applyFont="1" applyFill="1" applyBorder="1" applyAlignment="1">
      <alignment vertical="top" wrapText="1"/>
    </xf>
    <xf numFmtId="0" fontId="18" fillId="0" borderId="29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164" fontId="24" fillId="9" borderId="16" xfId="1" applyNumberFormat="1" applyFont="1" applyFill="1" applyBorder="1" applyAlignment="1">
      <alignment horizontal="center" vertical="top"/>
    </xf>
    <xf numFmtId="164" fontId="24" fillId="9" borderId="5" xfId="1" applyNumberFormat="1" applyFont="1" applyFill="1" applyBorder="1" applyAlignment="1">
      <alignment horizontal="center" vertical="top"/>
    </xf>
    <xf numFmtId="164" fontId="24" fillId="9" borderId="12" xfId="1" applyNumberFormat="1" applyFont="1" applyFill="1" applyBorder="1" applyAlignment="1">
      <alignment horizontal="center" vertical="top"/>
    </xf>
    <xf numFmtId="0" fontId="29" fillId="0" borderId="15" xfId="0" applyFont="1" applyFill="1" applyBorder="1" applyAlignment="1">
      <alignment horizontal="center" vertical="top"/>
    </xf>
    <xf numFmtId="0" fontId="3" fillId="0" borderId="20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164" fontId="3" fillId="0" borderId="16" xfId="1" applyNumberFormat="1" applyFont="1" applyFill="1" applyBorder="1" applyAlignment="1">
      <alignment horizontal="center" vertical="top"/>
    </xf>
    <xf numFmtId="164" fontId="3" fillId="0" borderId="5" xfId="1" applyNumberFormat="1" applyFont="1" applyFill="1" applyBorder="1" applyAlignment="1">
      <alignment horizontal="center" vertical="top"/>
    </xf>
    <xf numFmtId="164" fontId="3" fillId="0" borderId="41" xfId="1" applyNumberFormat="1" applyFont="1" applyFill="1" applyBorder="1" applyAlignment="1">
      <alignment horizontal="center" vertical="top"/>
    </xf>
    <xf numFmtId="164" fontId="3" fillId="0" borderId="20" xfId="1" applyNumberFormat="1" applyFont="1" applyFill="1" applyBorder="1" applyAlignment="1">
      <alignment horizontal="center" vertical="top"/>
    </xf>
    <xf numFmtId="164" fontId="3" fillId="0" borderId="18" xfId="1" applyNumberFormat="1" applyFont="1" applyFill="1" applyBorder="1" applyAlignment="1">
      <alignment horizontal="center" vertical="top"/>
    </xf>
    <xf numFmtId="164" fontId="3" fillId="0" borderId="37" xfId="1" applyNumberFormat="1" applyFont="1" applyFill="1" applyBorder="1" applyAlignment="1">
      <alignment horizontal="center" vertical="top"/>
    </xf>
    <xf numFmtId="0" fontId="24" fillId="9" borderId="20" xfId="0" applyFont="1" applyFill="1" applyBorder="1" applyAlignment="1">
      <alignment horizontal="center" vertical="top"/>
    </xf>
    <xf numFmtId="0" fontId="24" fillId="9" borderId="18" xfId="0" applyFont="1" applyFill="1" applyBorder="1" applyAlignment="1">
      <alignment horizontal="center" vertical="top"/>
    </xf>
    <xf numFmtId="0" fontId="24" fillId="9" borderId="37" xfId="0" applyFont="1" applyFill="1" applyBorder="1" applyAlignment="1">
      <alignment horizontal="center" vertical="top"/>
    </xf>
    <xf numFmtId="49" fontId="3" fillId="10" borderId="20" xfId="0" applyNumberFormat="1" applyFont="1" applyFill="1" applyBorder="1" applyAlignment="1">
      <alignment horizontal="center" vertical="top" wrapText="1"/>
    </xf>
    <xf numFmtId="49" fontId="3" fillId="10" borderId="18" xfId="0" applyNumberFormat="1" applyFont="1" applyFill="1" applyBorder="1" applyAlignment="1">
      <alignment horizontal="center" vertical="top" wrapText="1"/>
    </xf>
    <xf numFmtId="49" fontId="3" fillId="10" borderId="17" xfId="0" applyNumberFormat="1" applyFont="1" applyFill="1" applyBorder="1" applyAlignment="1">
      <alignment horizontal="center" vertical="top" wrapText="1"/>
    </xf>
    <xf numFmtId="0" fontId="40" fillId="0" borderId="20" xfId="0" applyFont="1" applyFill="1" applyBorder="1" applyAlignment="1">
      <alignment horizontal="left" vertical="top" wrapText="1"/>
    </xf>
    <xf numFmtId="0" fontId="40" fillId="0" borderId="18" xfId="0" applyFont="1" applyFill="1" applyBorder="1" applyAlignment="1">
      <alignment horizontal="left" vertical="top" wrapText="1"/>
    </xf>
    <xf numFmtId="0" fontId="40" fillId="0" borderId="17" xfId="0" applyFont="1" applyFill="1" applyBorder="1" applyAlignment="1">
      <alignment horizontal="left" vertical="top" wrapText="1"/>
    </xf>
    <xf numFmtId="164" fontId="3" fillId="0" borderId="17" xfId="1" applyNumberFormat="1" applyFont="1" applyFill="1" applyBorder="1" applyAlignment="1">
      <alignment horizontal="center" vertical="top"/>
    </xf>
    <xf numFmtId="49" fontId="3" fillId="10" borderId="37" xfId="0" applyNumberFormat="1" applyFont="1" applyFill="1" applyBorder="1" applyAlignment="1">
      <alignment horizontal="center" vertical="top" wrapText="1"/>
    </xf>
    <xf numFmtId="0" fontId="3" fillId="10" borderId="59" xfId="0" applyFont="1" applyFill="1" applyBorder="1" applyAlignment="1">
      <alignment horizontal="center" vertical="top"/>
    </xf>
    <xf numFmtId="0" fontId="3" fillId="10" borderId="18" xfId="0" applyFont="1" applyFill="1" applyBorder="1" applyAlignment="1">
      <alignment horizontal="center" vertical="top"/>
    </xf>
    <xf numFmtId="0" fontId="3" fillId="10" borderId="17" xfId="0" applyFont="1" applyFill="1" applyBorder="1" applyAlignment="1">
      <alignment horizontal="center" vertical="top"/>
    </xf>
    <xf numFmtId="164" fontId="3" fillId="10" borderId="59" xfId="1" applyNumberFormat="1" applyFont="1" applyFill="1" applyBorder="1" applyAlignment="1">
      <alignment horizontal="center" vertical="top"/>
    </xf>
    <xf numFmtId="164" fontId="3" fillId="10" borderId="18" xfId="1" applyNumberFormat="1" applyFont="1" applyFill="1" applyBorder="1" applyAlignment="1">
      <alignment horizontal="center" vertical="top"/>
    </xf>
    <xf numFmtId="164" fontId="3" fillId="10" borderId="17" xfId="1" applyNumberFormat="1" applyFont="1" applyFill="1" applyBorder="1" applyAlignment="1">
      <alignment horizontal="center" vertical="top"/>
    </xf>
    <xf numFmtId="0" fontId="37" fillId="0" borderId="19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9" fontId="10" fillId="10" borderId="20" xfId="0" applyNumberFormat="1" applyFont="1" applyFill="1" applyBorder="1" applyAlignment="1">
      <alignment horizontal="center" vertical="top" wrapText="1"/>
    </xf>
    <xf numFmtId="49" fontId="10" fillId="10" borderId="18" xfId="0" applyNumberFormat="1" applyFont="1" applyFill="1" applyBorder="1" applyAlignment="1">
      <alignment horizontal="center" vertical="top" wrapText="1"/>
    </xf>
    <xf numFmtId="49" fontId="10" fillId="10" borderId="17" xfId="0" applyNumberFormat="1" applyFont="1" applyFill="1" applyBorder="1" applyAlignment="1">
      <alignment horizontal="center" vertical="top" wrapText="1"/>
    </xf>
    <xf numFmtId="0" fontId="10" fillId="10" borderId="20" xfId="0" applyFont="1" applyFill="1" applyBorder="1" applyAlignment="1">
      <alignment horizontal="left" vertical="top" wrapText="1"/>
    </xf>
    <xf numFmtId="0" fontId="40" fillId="10" borderId="18" xfId="0" applyFont="1" applyFill="1" applyBorder="1" applyAlignment="1">
      <alignment horizontal="left" vertical="top" wrapText="1"/>
    </xf>
    <xf numFmtId="0" fontId="40" fillId="10" borderId="17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49" fontId="10" fillId="10" borderId="37" xfId="0" applyNumberFormat="1" applyFont="1" applyFill="1" applyBorder="1" applyAlignment="1">
      <alignment horizontal="center" vertical="top" wrapText="1"/>
    </xf>
    <xf numFmtId="49" fontId="10" fillId="0" borderId="20" xfId="0" applyNumberFormat="1" applyFont="1" applyFill="1" applyBorder="1" applyAlignment="1">
      <alignment horizontal="center" vertical="top" wrapText="1"/>
    </xf>
    <xf numFmtId="49" fontId="10" fillId="0" borderId="18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9" borderId="0" xfId="0" applyFont="1" applyFill="1" applyBorder="1" applyAlignment="1">
      <alignment horizontal="left" vertical="top" wrapText="1"/>
    </xf>
    <xf numFmtId="49" fontId="3" fillId="0" borderId="20" xfId="0" applyNumberFormat="1" applyFont="1" applyFill="1" applyBorder="1" applyAlignment="1">
      <alignment horizontal="center" vertical="top" wrapText="1"/>
    </xf>
    <xf numFmtId="49" fontId="3" fillId="0" borderId="18" xfId="0" applyNumberFormat="1" applyFont="1" applyFill="1" applyBorder="1" applyAlignment="1">
      <alignment horizontal="center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0" fontId="40" fillId="10" borderId="20" xfId="0" applyFont="1" applyFill="1" applyBorder="1" applyAlignment="1">
      <alignment horizontal="left" vertical="top" wrapText="1"/>
    </xf>
    <xf numFmtId="49" fontId="24" fillId="9" borderId="20" xfId="0" applyNumberFormat="1" applyFont="1" applyFill="1" applyBorder="1" applyAlignment="1">
      <alignment horizontal="center" vertical="top" wrapText="1"/>
    </xf>
    <xf numFmtId="49" fontId="24" fillId="9" borderId="18" xfId="0" applyNumberFormat="1" applyFont="1" applyFill="1" applyBorder="1" applyAlignment="1">
      <alignment horizontal="center" vertical="top" wrapText="1"/>
    </xf>
    <xf numFmtId="49" fontId="24" fillId="9" borderId="37" xfId="0" applyNumberFormat="1" applyFont="1" applyFill="1" applyBorder="1" applyAlignment="1">
      <alignment horizontal="center" vertical="top" wrapText="1"/>
    </xf>
    <xf numFmtId="49" fontId="3" fillId="9" borderId="20" xfId="0" applyNumberFormat="1" applyFont="1" applyFill="1" applyBorder="1" applyAlignment="1">
      <alignment horizontal="center" vertical="top" wrapText="1"/>
    </xf>
    <xf numFmtId="49" fontId="3" fillId="9" borderId="18" xfId="0" applyNumberFormat="1" applyFont="1" applyFill="1" applyBorder="1" applyAlignment="1">
      <alignment horizontal="center" vertical="top" wrapText="1"/>
    </xf>
    <xf numFmtId="49" fontId="3" fillId="9" borderId="17" xfId="0" applyNumberFormat="1" applyFont="1" applyFill="1" applyBorder="1" applyAlignment="1">
      <alignment horizontal="center" vertical="top" wrapText="1"/>
    </xf>
    <xf numFmtId="49" fontId="24" fillId="9" borderId="20" xfId="0" applyNumberFormat="1" applyFont="1" applyFill="1" applyBorder="1" applyAlignment="1">
      <alignment horizontal="left" vertical="top" wrapText="1"/>
    </xf>
    <xf numFmtId="49" fontId="24" fillId="9" borderId="18" xfId="0" applyNumberFormat="1" applyFont="1" applyFill="1" applyBorder="1" applyAlignment="1">
      <alignment horizontal="left" vertical="top" wrapText="1"/>
    </xf>
    <xf numFmtId="49" fontId="24" fillId="9" borderId="37" xfId="0" applyNumberFormat="1" applyFont="1" applyFill="1" applyBorder="1" applyAlignment="1">
      <alignment horizontal="left" vertical="top" wrapText="1"/>
    </xf>
    <xf numFmtId="49" fontId="3" fillId="0" borderId="59" xfId="0" applyNumberFormat="1" applyFont="1" applyFill="1" applyBorder="1" applyAlignment="1">
      <alignment horizontal="center" vertical="top" wrapText="1"/>
    </xf>
    <xf numFmtId="0" fontId="40" fillId="10" borderId="59" xfId="0" applyFont="1" applyFill="1" applyBorder="1" applyAlignment="1">
      <alignment horizontal="center" vertical="top" wrapText="1"/>
    </xf>
    <xf numFmtId="0" fontId="40" fillId="10" borderId="17" xfId="0" applyFont="1" applyFill="1" applyBorder="1" applyAlignment="1">
      <alignment horizontal="center" vertical="top" wrapText="1"/>
    </xf>
    <xf numFmtId="49" fontId="3" fillId="10" borderId="59" xfId="0" applyNumberFormat="1" applyFont="1" applyFill="1" applyBorder="1" applyAlignment="1">
      <alignment horizontal="center" vertical="top" wrapText="1"/>
    </xf>
    <xf numFmtId="49" fontId="10" fillId="0" borderId="17" xfId="0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49" fontId="1" fillId="0" borderId="21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50" xfId="0" applyNumberFormat="1" applyFont="1" applyFill="1" applyBorder="1" applyAlignment="1">
      <alignment horizontal="left" vertical="top" wrapText="1"/>
    </xf>
    <xf numFmtId="49" fontId="45" fillId="0" borderId="21" xfId="0" applyNumberFormat="1" applyFont="1" applyFill="1" applyBorder="1" applyAlignment="1">
      <alignment horizontal="center" vertical="center" wrapText="1"/>
    </xf>
    <xf numFmtId="49" fontId="45" fillId="0" borderId="0" xfId="0" applyNumberFormat="1" applyFont="1" applyFill="1" applyBorder="1" applyAlignment="1">
      <alignment horizontal="center" vertical="center" wrapText="1"/>
    </xf>
    <xf numFmtId="49" fontId="45" fillId="0" borderId="50" xfId="0" applyNumberFormat="1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top"/>
    </xf>
    <xf numFmtId="0" fontId="46" fillId="0" borderId="0" xfId="0" applyFont="1" applyFill="1" applyBorder="1" applyAlignment="1">
      <alignment horizontal="center" vertical="top"/>
    </xf>
    <xf numFmtId="0" fontId="46" fillId="0" borderId="50" xfId="0" applyFont="1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/>
    </xf>
    <xf numFmtId="0" fontId="46" fillId="0" borderId="16" xfId="0" applyFont="1" applyFill="1" applyBorder="1" applyAlignment="1">
      <alignment horizontal="center" vertical="top"/>
    </xf>
    <xf numFmtId="0" fontId="46" fillId="0" borderId="5" xfId="0" applyFont="1" applyFill="1" applyBorder="1" applyAlignment="1">
      <alignment horizontal="center" vertical="top"/>
    </xf>
    <xf numFmtId="0" fontId="46" fillId="0" borderId="62" xfId="0" applyFont="1" applyFill="1" applyBorder="1" applyAlignment="1">
      <alignment horizontal="center" vertical="top"/>
    </xf>
    <xf numFmtId="49" fontId="1" fillId="0" borderId="21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50" xfId="0" applyFont="1" applyFill="1" applyBorder="1" applyAlignment="1">
      <alignment horizontal="center" vertical="top"/>
    </xf>
    <xf numFmtId="49" fontId="25" fillId="0" borderId="21" xfId="0" applyNumberFormat="1" applyFont="1" applyFill="1" applyBorder="1" applyAlignment="1">
      <alignment horizontal="left" vertical="top" wrapText="1"/>
    </xf>
    <xf numFmtId="49" fontId="25" fillId="0" borderId="0" xfId="0" applyNumberFormat="1" applyFont="1" applyFill="1" applyBorder="1" applyAlignment="1">
      <alignment horizontal="left" vertical="top" wrapText="1"/>
    </xf>
    <xf numFmtId="49" fontId="25" fillId="0" borderId="50" xfId="0" applyNumberFormat="1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62" xfId="0" applyFont="1" applyFill="1" applyBorder="1" applyAlignment="1">
      <alignment horizontal="center" vertical="top"/>
    </xf>
    <xf numFmtId="0" fontId="36" fillId="0" borderId="49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36" fillId="0" borderId="51" xfId="0" applyFont="1" applyFill="1" applyBorder="1" applyAlignment="1">
      <alignment horizontal="center" vertical="center" wrapText="1"/>
    </xf>
    <xf numFmtId="49" fontId="36" fillId="0" borderId="21" xfId="0" applyNumberFormat="1" applyFont="1" applyFill="1" applyBorder="1" applyAlignment="1">
      <alignment horizontal="left" vertical="top" wrapText="1"/>
    </xf>
    <xf numFmtId="49" fontId="36" fillId="0" borderId="0" xfId="0" applyNumberFormat="1" applyFont="1" applyFill="1" applyBorder="1" applyAlignment="1">
      <alignment horizontal="left" vertical="top" wrapText="1"/>
    </xf>
    <xf numFmtId="49" fontId="36" fillId="0" borderId="50" xfId="0" applyNumberFormat="1" applyFont="1" applyFill="1" applyBorder="1" applyAlignment="1">
      <alignment horizontal="left" vertical="top" wrapText="1"/>
    </xf>
    <xf numFmtId="0" fontId="3" fillId="0" borderId="5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41" xfId="0" applyFont="1" applyFill="1" applyBorder="1" applyAlignment="1">
      <alignment horizontal="center" vertical="top"/>
    </xf>
    <xf numFmtId="0" fontId="1" fillId="0" borderId="2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164" fontId="1" fillId="0" borderId="21" xfId="1" applyNumberFormat="1" applyFont="1" applyFill="1" applyBorder="1" applyAlignment="1">
      <alignment horizontal="center" vertical="top"/>
    </xf>
    <xf numFmtId="164" fontId="1" fillId="0" borderId="0" xfId="1" applyNumberFormat="1" applyFont="1" applyFill="1" applyBorder="1" applyAlignment="1">
      <alignment horizontal="center" vertical="top"/>
    </xf>
    <xf numFmtId="164" fontId="1" fillId="0" borderId="50" xfId="1" applyNumberFormat="1" applyFont="1" applyFill="1" applyBorder="1" applyAlignment="1">
      <alignment horizontal="center" vertical="top"/>
    </xf>
    <xf numFmtId="164" fontId="25" fillId="0" borderId="21" xfId="1" applyNumberFormat="1" applyFont="1" applyFill="1" applyBorder="1" applyAlignment="1">
      <alignment horizontal="center" vertical="top"/>
    </xf>
    <xf numFmtId="164" fontId="25" fillId="0" borderId="0" xfId="1" applyNumberFormat="1" applyFont="1" applyFill="1" applyBorder="1" applyAlignment="1">
      <alignment horizontal="center" vertical="top"/>
    </xf>
    <xf numFmtId="164" fontId="25" fillId="0" borderId="50" xfId="1" applyNumberFormat="1" applyFont="1" applyFill="1" applyBorder="1" applyAlignment="1">
      <alignment horizontal="center" vertical="top"/>
    </xf>
    <xf numFmtId="0" fontId="25" fillId="0" borderId="21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50" xfId="0" applyFont="1" applyFill="1" applyBorder="1" applyAlignment="1">
      <alignment horizontal="center" vertical="top"/>
    </xf>
    <xf numFmtId="0" fontId="45" fillId="0" borderId="21" xfId="0" applyFont="1" applyFill="1" applyBorder="1" applyAlignment="1">
      <alignment horizontal="center" vertical="top"/>
    </xf>
    <xf numFmtId="0" fontId="45" fillId="0" borderId="0" xfId="0" applyFont="1" applyFill="1" applyBorder="1" applyAlignment="1">
      <alignment horizontal="center" vertical="top"/>
    </xf>
    <xf numFmtId="0" fontId="45" fillId="0" borderId="50" xfId="0" applyFont="1" applyFill="1" applyBorder="1" applyAlignment="1">
      <alignment horizontal="center" vertical="top"/>
    </xf>
    <xf numFmtId="0" fontId="17" fillId="0" borderId="49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24" fillId="0" borderId="52" xfId="0" applyFont="1" applyFill="1" applyBorder="1" applyAlignment="1">
      <alignment vertical="top"/>
    </xf>
    <xf numFmtId="0" fontId="24" fillId="0" borderId="18" xfId="0" applyFont="1" applyFill="1" applyBorder="1" applyAlignment="1">
      <alignment vertical="top"/>
    </xf>
    <xf numFmtId="0" fontId="24" fillId="0" borderId="53" xfId="0" applyFont="1" applyFill="1" applyBorder="1" applyAlignment="1">
      <alignment vertical="top"/>
    </xf>
    <xf numFmtId="0" fontId="3" fillId="0" borderId="52" xfId="0" applyFont="1" applyFill="1" applyBorder="1" applyAlignment="1">
      <alignment horizontal="center" vertical="top"/>
    </xf>
    <xf numFmtId="0" fontId="3" fillId="0" borderId="53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left" vertical="top" wrapText="1"/>
    </xf>
    <xf numFmtId="49" fontId="1" fillId="0" borderId="50" xfId="0" applyNumberFormat="1" applyFont="1" applyFill="1" applyBorder="1" applyAlignment="1">
      <alignment horizontal="center" vertical="top" wrapText="1"/>
    </xf>
    <xf numFmtId="0" fontId="10" fillId="0" borderId="52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center" vertical="top"/>
    </xf>
    <xf numFmtId="0" fontId="10" fillId="0" borderId="53" xfId="0" applyFont="1" applyFill="1" applyBorder="1" applyAlignment="1">
      <alignment horizontal="center" vertical="top"/>
    </xf>
    <xf numFmtId="0" fontId="2" fillId="0" borderId="61" xfId="0" applyFont="1" applyFill="1" applyBorder="1" applyAlignment="1">
      <alignment horizontal="center" vertical="top"/>
    </xf>
    <xf numFmtId="0" fontId="24" fillId="0" borderId="52" xfId="0" applyFont="1" applyFill="1" applyBorder="1" applyAlignment="1">
      <alignment horizontal="center" vertical="top"/>
    </xf>
    <xf numFmtId="0" fontId="24" fillId="0" borderId="18" xfId="0" applyFont="1" applyFill="1" applyBorder="1" applyAlignment="1">
      <alignment horizontal="center" vertical="top"/>
    </xf>
    <xf numFmtId="0" fontId="24" fillId="0" borderId="53" xfId="0" applyFont="1" applyFill="1" applyBorder="1" applyAlignment="1">
      <alignment horizontal="center" vertical="top"/>
    </xf>
    <xf numFmtId="0" fontId="17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0" fontId="3" fillId="0" borderId="53" xfId="0" applyFont="1" applyFill="1" applyBorder="1" applyAlignment="1">
      <alignment vertical="top"/>
    </xf>
    <xf numFmtId="49" fontId="30" fillId="0" borderId="21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horizontal="left" vertical="center" wrapText="1"/>
    </xf>
    <xf numFmtId="49" fontId="30" fillId="0" borderId="50" xfId="0" applyNumberFormat="1" applyFont="1" applyFill="1" applyBorder="1" applyAlignment="1">
      <alignment horizontal="left" vertical="center" wrapText="1"/>
    </xf>
    <xf numFmtId="49" fontId="46" fillId="0" borderId="1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center" vertical="top"/>
    </xf>
    <xf numFmtId="164" fontId="3" fillId="0" borderId="0" xfId="1" applyNumberFormat="1" applyFont="1" applyFill="1" applyBorder="1" applyAlignment="1">
      <alignment horizontal="center" vertical="top"/>
    </xf>
    <xf numFmtId="164" fontId="3" fillId="0" borderId="50" xfId="1" applyNumberFormat="1" applyFont="1" applyFill="1" applyBorder="1" applyAlignment="1">
      <alignment horizontal="center" vertical="top"/>
    </xf>
    <xf numFmtId="49" fontId="3" fillId="0" borderId="19" xfId="0" applyNumberFormat="1" applyFont="1" applyFill="1" applyBorder="1" applyAlignment="1">
      <alignment horizontal="left" vertical="top" wrapText="1"/>
    </xf>
    <xf numFmtId="49" fontId="3" fillId="0" borderId="61" xfId="0" applyNumberFormat="1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50" xfId="0" applyFont="1" applyFill="1" applyBorder="1" applyAlignment="1">
      <alignment horizontal="center" vertical="top"/>
    </xf>
    <xf numFmtId="49" fontId="1" fillId="0" borderId="19" xfId="0" applyNumberFormat="1" applyFont="1" applyFill="1" applyBorder="1" applyAlignment="1">
      <alignment horizontal="left" vertical="top" wrapText="1"/>
    </xf>
    <xf numFmtId="0" fontId="6" fillId="10" borderId="0" xfId="0" applyFont="1" applyFill="1" applyBorder="1" applyAlignment="1">
      <alignment horizontal="left" vertical="top" wrapText="1"/>
    </xf>
    <xf numFmtId="49" fontId="46" fillId="0" borderId="60" xfId="0" applyNumberFormat="1" applyFont="1" applyFill="1" applyBorder="1" applyAlignment="1">
      <alignment horizontal="left" vertical="top" wrapText="1"/>
    </xf>
    <xf numFmtId="0" fontId="30" fillId="0" borderId="0" xfId="0" applyFont="1" applyBorder="1" applyAlignment="1">
      <alignment vertical="center"/>
    </xf>
    <xf numFmtId="0" fontId="30" fillId="0" borderId="50" xfId="0" applyFont="1" applyBorder="1" applyAlignment="1">
      <alignment vertical="center"/>
    </xf>
    <xf numFmtId="49" fontId="1" fillId="0" borderId="52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53" xfId="0" applyNumberFormat="1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top" wrapText="1"/>
    </xf>
    <xf numFmtId="0" fontId="4" fillId="0" borderId="46" xfId="0" applyFont="1" applyFill="1" applyBorder="1" applyAlignment="1">
      <alignment horizontal="center" vertical="top" wrapText="1"/>
    </xf>
    <xf numFmtId="0" fontId="4" fillId="0" borderId="56" xfId="0" applyFont="1" applyFill="1" applyBorder="1" applyAlignment="1">
      <alignment horizontal="center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50" xfId="0" applyNumberFormat="1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vertical="top"/>
    </xf>
    <xf numFmtId="0" fontId="2" fillId="0" borderId="18" xfId="0" applyFont="1" applyFill="1" applyBorder="1" applyAlignment="1">
      <alignment vertical="top"/>
    </xf>
    <xf numFmtId="0" fontId="2" fillId="0" borderId="53" xfId="0" applyFont="1" applyFill="1" applyBorder="1" applyAlignment="1">
      <alignment vertical="top"/>
    </xf>
    <xf numFmtId="0" fontId="1" fillId="0" borderId="2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0" xfId="0" applyBorder="1" applyAlignment="1">
      <alignment horizont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13DFB8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704850</xdr:colOff>
      <xdr:row>1</xdr:row>
      <xdr:rowOff>57150</xdr:rowOff>
    </xdr:from>
    <xdr:to>
      <xdr:col>13</xdr:col>
      <xdr:colOff>66675</xdr:colOff>
      <xdr:row>9</xdr:row>
      <xdr:rowOff>171450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0325100" y="247650"/>
          <a:ext cx="1076325" cy="3505200"/>
        </a:xfrm>
        <a:prstGeom prst="rect">
          <a:avLst/>
        </a:prstGeom>
        <a:noFill/>
        <a:ln w="25400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tabSelected="1" zoomScale="90" zoomScaleNormal="90" workbookViewId="0">
      <selection activeCell="N2" sqref="N2"/>
    </sheetView>
  </sheetViews>
  <sheetFormatPr defaultRowHeight="12.75" x14ac:dyDescent="0.2"/>
  <cols>
    <col min="2" max="2" width="15.85546875" customWidth="1"/>
    <col min="3" max="3" width="18.42578125" customWidth="1"/>
    <col min="5" max="5" width="8.28515625" customWidth="1"/>
    <col min="6" max="6" width="16" customWidth="1"/>
    <col min="7" max="7" width="20.5703125" customWidth="1"/>
    <col min="9" max="9" width="15.5703125" customWidth="1"/>
    <col min="10" max="10" width="11.42578125" customWidth="1"/>
    <col min="11" max="11" width="10.7109375" customWidth="1"/>
    <col min="12" max="12" width="12" customWidth="1"/>
    <col min="13" max="13" width="13.7109375" customWidth="1"/>
    <col min="14" max="14" width="12.42578125" customWidth="1"/>
  </cols>
  <sheetData>
    <row r="1" spans="1:14" s="58" customFormat="1" ht="15" thickBot="1" x14ac:dyDescent="0.25">
      <c r="A1" s="58" t="s">
        <v>47</v>
      </c>
      <c r="E1" s="59" t="s">
        <v>48</v>
      </c>
      <c r="F1"/>
      <c r="G1"/>
      <c r="I1" s="60" t="s">
        <v>49</v>
      </c>
      <c r="J1" s="61">
        <v>39995</v>
      </c>
    </row>
    <row r="2" spans="1:14" s="58" customFormat="1" ht="29.25" thickBot="1" x14ac:dyDescent="0.3">
      <c r="A2" s="62"/>
      <c r="B2" s="63" t="s">
        <v>50</v>
      </c>
      <c r="C2" s="63" t="s">
        <v>51</v>
      </c>
      <c r="E2" s="64"/>
      <c r="F2"/>
      <c r="G2"/>
      <c r="I2" s="60" t="s">
        <v>52</v>
      </c>
      <c r="J2" s="61">
        <v>42369</v>
      </c>
      <c r="K2" s="65"/>
      <c r="L2"/>
      <c r="M2"/>
      <c r="N2">
        <v>78355</v>
      </c>
    </row>
    <row r="3" spans="1:14" s="58" customFormat="1" ht="29.25" thickBot="1" x14ac:dyDescent="0.25">
      <c r="A3" s="66">
        <v>1</v>
      </c>
      <c r="B3" s="67" t="s">
        <v>53</v>
      </c>
      <c r="C3" s="68" t="s">
        <v>54</v>
      </c>
      <c r="E3" s="62"/>
      <c r="F3" s="63" t="s">
        <v>50</v>
      </c>
      <c r="G3" s="63" t="s">
        <v>55</v>
      </c>
      <c r="I3" s="452" t="s">
        <v>56</v>
      </c>
      <c r="J3" s="453"/>
      <c r="K3" s="454" t="s">
        <v>57</v>
      </c>
      <c r="L3" s="455"/>
      <c r="M3" s="455"/>
      <c r="N3" s="456"/>
    </row>
    <row r="4" spans="1:14" s="58" customFormat="1" ht="51.75" thickBot="1" x14ac:dyDescent="0.25">
      <c r="A4" s="66">
        <v>2</v>
      </c>
      <c r="B4" s="67" t="s">
        <v>58</v>
      </c>
      <c r="C4" s="68" t="s">
        <v>59</v>
      </c>
      <c r="E4" s="66">
        <v>1</v>
      </c>
      <c r="F4" s="67" t="s">
        <v>53</v>
      </c>
      <c r="G4" s="68" t="s">
        <v>60</v>
      </c>
      <c r="I4" s="457" t="s">
        <v>61</v>
      </c>
      <c r="J4" s="458"/>
      <c r="K4" s="69" t="s">
        <v>62</v>
      </c>
      <c r="L4" s="69" t="s">
        <v>63</v>
      </c>
      <c r="M4" s="69" t="s">
        <v>64</v>
      </c>
      <c r="N4" s="69" t="s">
        <v>65</v>
      </c>
    </row>
    <row r="5" spans="1:14" s="58" customFormat="1" ht="13.5" thickBot="1" x14ac:dyDescent="0.25">
      <c r="A5" s="66">
        <v>3</v>
      </c>
      <c r="B5" s="67" t="s">
        <v>66</v>
      </c>
      <c r="C5" s="68" t="s">
        <v>54</v>
      </c>
      <c r="E5" s="66">
        <v>2</v>
      </c>
      <c r="F5" s="67" t="s">
        <v>58</v>
      </c>
      <c r="G5" s="68" t="s">
        <v>67</v>
      </c>
      <c r="I5" s="450" t="s">
        <v>68</v>
      </c>
      <c r="J5" s="451"/>
      <c r="K5" s="70" t="s">
        <v>69</v>
      </c>
      <c r="L5" s="70" t="s">
        <v>70</v>
      </c>
      <c r="M5" s="70" t="s">
        <v>71</v>
      </c>
      <c r="N5" s="70" t="s">
        <v>72</v>
      </c>
    </row>
    <row r="6" spans="1:14" s="58" customFormat="1" ht="39" thickBot="1" x14ac:dyDescent="0.25">
      <c r="A6" s="66">
        <v>4</v>
      </c>
      <c r="B6" s="67" t="s">
        <v>73</v>
      </c>
      <c r="C6" s="68" t="s">
        <v>59</v>
      </c>
      <c r="E6" s="66">
        <v>3</v>
      </c>
      <c r="F6" s="67" t="s">
        <v>66</v>
      </c>
      <c r="G6" s="68" t="s">
        <v>60</v>
      </c>
      <c r="I6" s="450" t="s">
        <v>74</v>
      </c>
      <c r="J6" s="451"/>
      <c r="K6" s="70" t="s">
        <v>75</v>
      </c>
      <c r="L6" s="70" t="s">
        <v>76</v>
      </c>
      <c r="M6" s="70" t="s">
        <v>77</v>
      </c>
      <c r="N6" s="70" t="s">
        <v>69</v>
      </c>
    </row>
    <row r="7" spans="1:14" s="58" customFormat="1" ht="39" thickBot="1" x14ac:dyDescent="0.25">
      <c r="A7" s="66">
        <v>5</v>
      </c>
      <c r="B7" s="67" t="s">
        <v>78</v>
      </c>
      <c r="C7" s="68" t="s">
        <v>59</v>
      </c>
      <c r="E7" s="66">
        <v>4</v>
      </c>
      <c r="F7" s="67" t="s">
        <v>73</v>
      </c>
      <c r="G7" s="68" t="s">
        <v>79</v>
      </c>
      <c r="I7" s="450" t="s">
        <v>80</v>
      </c>
      <c r="J7" s="451"/>
      <c r="K7" s="70" t="s">
        <v>75</v>
      </c>
      <c r="L7" s="70" t="s">
        <v>76</v>
      </c>
      <c r="M7" s="70" t="s">
        <v>77</v>
      </c>
      <c r="N7" s="70" t="s">
        <v>69</v>
      </c>
    </row>
    <row r="8" spans="1:14" s="58" customFormat="1" ht="39" thickBot="1" x14ac:dyDescent="0.25">
      <c r="A8" s="66">
        <v>6</v>
      </c>
      <c r="B8" s="67" t="s">
        <v>81</v>
      </c>
      <c r="C8" s="68" t="s">
        <v>59</v>
      </c>
      <c r="E8" s="66">
        <v>5</v>
      </c>
      <c r="F8" s="67" t="s">
        <v>78</v>
      </c>
      <c r="G8" s="68" t="s">
        <v>82</v>
      </c>
      <c r="I8" s="459" t="s">
        <v>83</v>
      </c>
      <c r="J8" s="71" t="s">
        <v>84</v>
      </c>
      <c r="K8" s="70" t="s">
        <v>85</v>
      </c>
      <c r="L8" s="70" t="s">
        <v>75</v>
      </c>
      <c r="M8" s="70" t="s">
        <v>76</v>
      </c>
      <c r="N8" s="70" t="s">
        <v>86</v>
      </c>
    </row>
    <row r="9" spans="1:14" s="58" customFormat="1" ht="26.25" thickBot="1" x14ac:dyDescent="0.25">
      <c r="A9" s="66">
        <v>7</v>
      </c>
      <c r="B9" s="67" t="s">
        <v>87</v>
      </c>
      <c r="C9" s="68" t="s">
        <v>54</v>
      </c>
      <c r="E9" s="66">
        <v>6</v>
      </c>
      <c r="F9" s="67" t="s">
        <v>81</v>
      </c>
      <c r="G9" s="68" t="s">
        <v>82</v>
      </c>
      <c r="I9" s="460"/>
      <c r="J9" s="71" t="s">
        <v>88</v>
      </c>
      <c r="K9" s="70" t="s">
        <v>89</v>
      </c>
      <c r="L9" s="70" t="s">
        <v>85</v>
      </c>
      <c r="M9" s="70" t="s">
        <v>90</v>
      </c>
      <c r="N9" s="70" t="s">
        <v>75</v>
      </c>
    </row>
    <row r="10" spans="1:14" s="58" customFormat="1" ht="39" thickBot="1" x14ac:dyDescent="0.25">
      <c r="A10" s="66">
        <v>8</v>
      </c>
      <c r="B10" s="67" t="s">
        <v>91</v>
      </c>
      <c r="C10" s="68" t="s">
        <v>92</v>
      </c>
      <c r="E10" s="66">
        <v>7</v>
      </c>
      <c r="F10" s="67" t="s">
        <v>87</v>
      </c>
      <c r="G10" s="68" t="s">
        <v>60</v>
      </c>
    </row>
    <row r="11" spans="1:14" s="58" customFormat="1" ht="39" thickBot="1" x14ac:dyDescent="0.25">
      <c r="E11" s="66">
        <v>8</v>
      </c>
      <c r="F11" s="67" t="s">
        <v>93</v>
      </c>
      <c r="G11" s="68" t="s">
        <v>92</v>
      </c>
      <c r="J11" s="58">
        <v>1</v>
      </c>
      <c r="K11" s="58">
        <v>15</v>
      </c>
      <c r="M11" s="72" t="s">
        <v>94</v>
      </c>
    </row>
    <row r="12" spans="1:14" x14ac:dyDescent="0.2">
      <c r="J12">
        <f>J11*K12/K11</f>
        <v>6.666666666666667</v>
      </c>
      <c r="K12">
        <v>100</v>
      </c>
    </row>
    <row r="13" spans="1:14" ht="14.25" x14ac:dyDescent="0.2">
      <c r="A13" s="73" t="s">
        <v>95</v>
      </c>
      <c r="E13" s="74" t="s">
        <v>96</v>
      </c>
    </row>
    <row r="14" spans="1:14" ht="16.5" thickBot="1" x14ac:dyDescent="0.3">
      <c r="A14" s="74" t="s">
        <v>97</v>
      </c>
      <c r="E14" s="75"/>
    </row>
    <row r="15" spans="1:14" ht="26.25" thickBot="1" x14ac:dyDescent="0.25">
      <c r="A15" s="76"/>
      <c r="B15" s="77" t="s">
        <v>10</v>
      </c>
      <c r="C15" s="77" t="s">
        <v>51</v>
      </c>
      <c r="E15" s="78"/>
      <c r="F15" s="77" t="s">
        <v>10</v>
      </c>
      <c r="G15" s="77" t="s">
        <v>55</v>
      </c>
    </row>
    <row r="16" spans="1:14" ht="26.25" thickBot="1" x14ac:dyDescent="0.25">
      <c r="A16" s="79">
        <v>1</v>
      </c>
      <c r="B16" s="80" t="s">
        <v>98</v>
      </c>
      <c r="C16" s="80" t="s">
        <v>99</v>
      </c>
      <c r="E16" s="79">
        <v>1</v>
      </c>
      <c r="F16" s="80" t="s">
        <v>100</v>
      </c>
      <c r="G16" s="80" t="s">
        <v>60</v>
      </c>
      <c r="I16" s="452" t="s">
        <v>56</v>
      </c>
      <c r="J16" s="453"/>
      <c r="K16" s="454" t="s">
        <v>57</v>
      </c>
      <c r="L16" s="455"/>
      <c r="M16" s="455"/>
      <c r="N16" s="456"/>
    </row>
    <row r="17" spans="1:14" ht="51.75" thickBot="1" x14ac:dyDescent="0.25">
      <c r="A17" s="79">
        <v>2</v>
      </c>
      <c r="B17" s="80" t="s">
        <v>101</v>
      </c>
      <c r="C17" s="80" t="s">
        <v>54</v>
      </c>
      <c r="E17" s="79">
        <v>2</v>
      </c>
      <c r="F17" s="80" t="s">
        <v>102</v>
      </c>
      <c r="G17" s="80" t="s">
        <v>103</v>
      </c>
      <c r="I17" s="457" t="s">
        <v>61</v>
      </c>
      <c r="J17" s="458"/>
      <c r="K17" s="69" t="s">
        <v>62</v>
      </c>
      <c r="L17" s="69" t="s">
        <v>63</v>
      </c>
      <c r="M17" s="69" t="s">
        <v>64</v>
      </c>
      <c r="N17" s="69" t="s">
        <v>65</v>
      </c>
    </row>
    <row r="18" spans="1:14" ht="26.25" thickBot="1" x14ac:dyDescent="0.25">
      <c r="A18" s="79">
        <v>3</v>
      </c>
      <c r="B18" s="80" t="s">
        <v>104</v>
      </c>
      <c r="C18" s="80" t="s">
        <v>54</v>
      </c>
      <c r="E18" s="79">
        <v>3</v>
      </c>
      <c r="F18" s="80" t="s">
        <v>104</v>
      </c>
      <c r="G18" s="80" t="s">
        <v>60</v>
      </c>
      <c r="I18" s="450" t="s">
        <v>68</v>
      </c>
      <c r="J18" s="451"/>
      <c r="K18" s="70" t="s">
        <v>69</v>
      </c>
      <c r="L18" s="70" t="s">
        <v>70</v>
      </c>
      <c r="M18" s="70" t="s">
        <v>71</v>
      </c>
      <c r="N18" s="70" t="s">
        <v>72</v>
      </c>
    </row>
    <row r="19" spans="1:14" ht="26.25" thickBot="1" x14ac:dyDescent="0.25">
      <c r="A19" s="79">
        <v>4</v>
      </c>
      <c r="B19" s="80" t="s">
        <v>105</v>
      </c>
      <c r="C19" s="80" t="s">
        <v>106</v>
      </c>
      <c r="E19" s="79">
        <v>4</v>
      </c>
      <c r="F19" s="80" t="s">
        <v>105</v>
      </c>
      <c r="G19" s="80" t="s">
        <v>60</v>
      </c>
      <c r="I19" s="450" t="s">
        <v>74</v>
      </c>
      <c r="J19" s="451"/>
      <c r="K19" s="70" t="s">
        <v>75</v>
      </c>
      <c r="L19" s="70" t="s">
        <v>76</v>
      </c>
      <c r="M19" s="70" t="s">
        <v>77</v>
      </c>
      <c r="N19" s="70" t="s">
        <v>69</v>
      </c>
    </row>
    <row r="20" spans="1:14" ht="64.5" thickBot="1" x14ac:dyDescent="0.25">
      <c r="A20" s="79">
        <v>5</v>
      </c>
      <c r="B20" s="80" t="s">
        <v>107</v>
      </c>
      <c r="C20" s="80" t="s">
        <v>54</v>
      </c>
      <c r="E20" s="79">
        <v>5</v>
      </c>
      <c r="F20" s="80" t="s">
        <v>108</v>
      </c>
      <c r="G20" s="80" t="s">
        <v>60</v>
      </c>
      <c r="I20" s="450" t="s">
        <v>80</v>
      </c>
      <c r="J20" s="451"/>
      <c r="K20" s="70" t="s">
        <v>75</v>
      </c>
      <c r="L20" s="70" t="s">
        <v>76</v>
      </c>
      <c r="M20" s="70" t="s">
        <v>77</v>
      </c>
      <c r="N20" s="70" t="s">
        <v>69</v>
      </c>
    </row>
    <row r="21" spans="1:14" ht="39" thickBot="1" x14ac:dyDescent="0.25">
      <c r="A21" s="79">
        <v>6</v>
      </c>
      <c r="B21" s="80" t="s">
        <v>109</v>
      </c>
      <c r="C21" s="80" t="s">
        <v>54</v>
      </c>
      <c r="E21" s="79">
        <v>6</v>
      </c>
      <c r="F21" s="81" t="s">
        <v>93</v>
      </c>
      <c r="G21" s="80" t="s">
        <v>92</v>
      </c>
      <c r="I21" s="459" t="s">
        <v>83</v>
      </c>
      <c r="J21" s="71" t="s">
        <v>84</v>
      </c>
      <c r="K21" s="70" t="s">
        <v>85</v>
      </c>
      <c r="L21" s="70" t="s">
        <v>75</v>
      </c>
      <c r="M21" s="70" t="s">
        <v>76</v>
      </c>
      <c r="N21" s="70" t="s">
        <v>86</v>
      </c>
    </row>
    <row r="22" spans="1:14" ht="39" thickBot="1" x14ac:dyDescent="0.25">
      <c r="A22" s="82">
        <v>7</v>
      </c>
      <c r="B22" s="83" t="s">
        <v>93</v>
      </c>
      <c r="C22" s="84" t="s">
        <v>92</v>
      </c>
      <c r="I22" s="460"/>
      <c r="J22" s="71" t="s">
        <v>88</v>
      </c>
      <c r="K22" s="70" t="s">
        <v>89</v>
      </c>
      <c r="L22" s="70" t="s">
        <v>85</v>
      </c>
      <c r="M22" s="70" t="s">
        <v>90</v>
      </c>
      <c r="N22" s="70" t="s">
        <v>75</v>
      </c>
    </row>
  </sheetData>
  <mergeCells count="14">
    <mergeCell ref="I20:J20"/>
    <mergeCell ref="I21:I22"/>
    <mergeCell ref="I8:I9"/>
    <mergeCell ref="I16:J16"/>
    <mergeCell ref="K16:N16"/>
    <mergeCell ref="I17:J17"/>
    <mergeCell ref="I18:J18"/>
    <mergeCell ref="I19:J19"/>
    <mergeCell ref="I7:J7"/>
    <mergeCell ref="I3:J3"/>
    <mergeCell ref="K3:N3"/>
    <mergeCell ref="I4:J4"/>
    <mergeCell ref="I5:J5"/>
    <mergeCell ref="I6:J6"/>
  </mergeCells>
  <pageMargins left="0.28000000000000003" right="0.17" top="0.28000000000000003" bottom="0.38" header="0.21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I66"/>
  <sheetViews>
    <sheetView view="pageBreakPreview" zoomScale="68" zoomScaleNormal="60" zoomScaleSheetLayoutView="68" workbookViewId="0">
      <pane ySplit="4" topLeftCell="A5" activePane="bottomLeft" state="frozen"/>
      <selection activeCell="C11" sqref="C11:C13"/>
      <selection pane="bottomLeft" activeCell="C11" sqref="C11:C13"/>
    </sheetView>
  </sheetViews>
  <sheetFormatPr defaultColWidth="8.85546875" defaultRowHeight="15" x14ac:dyDescent="0.2"/>
  <cols>
    <col min="1" max="1" width="5.85546875" style="85" customWidth="1"/>
    <col min="2" max="2" width="6.140625" style="10" customWidth="1"/>
    <col min="3" max="3" width="9.140625" style="10" customWidth="1"/>
    <col min="4" max="4" width="4.7109375" style="10" customWidth="1"/>
    <col min="5" max="5" width="11.85546875" style="10" customWidth="1"/>
    <col min="6" max="6" width="34.28515625" style="11" customWidth="1"/>
    <col min="7" max="7" width="9.7109375" style="6" customWidth="1"/>
    <col min="8" max="8" width="14.5703125" style="12" bestFit="1" customWidth="1"/>
    <col min="9" max="9" width="14" style="8" customWidth="1"/>
    <col min="10" max="10" width="10.85546875" style="7" hidden="1" customWidth="1"/>
    <col min="11" max="11" width="14" style="7" hidden="1" customWidth="1"/>
    <col min="12" max="12" width="8" style="7" hidden="1" customWidth="1"/>
    <col min="13" max="13" width="13.140625" style="8" hidden="1" customWidth="1"/>
    <col min="14" max="14" width="10.7109375" style="7" hidden="1" customWidth="1"/>
    <col min="15" max="15" width="12.5703125" style="8" hidden="1" customWidth="1"/>
    <col min="16" max="16" width="11.5703125" style="7" hidden="1" customWidth="1"/>
    <col min="17" max="17" width="13.42578125" style="8" hidden="1" customWidth="1"/>
    <col min="18" max="18" width="4.85546875" style="7" hidden="1" customWidth="1"/>
    <col min="19" max="19" width="13.140625" style="8" hidden="1" customWidth="1"/>
    <col min="20" max="20" width="4.85546875" style="7" hidden="1" customWidth="1"/>
    <col min="21" max="21" width="13.42578125" style="8" hidden="1" customWidth="1"/>
    <col min="22" max="22" width="4.85546875" style="7" hidden="1" customWidth="1"/>
    <col min="23" max="23" width="18.5703125" style="8" bestFit="1" customWidth="1"/>
    <col min="24" max="24" width="4.85546875" style="7" customWidth="1"/>
    <col min="25" max="25" width="13.85546875" style="8" customWidth="1"/>
    <col min="26" max="26" width="7.7109375" style="7" customWidth="1"/>
    <col min="27" max="27" width="7.7109375" style="309" customWidth="1"/>
    <col min="28" max="28" width="15.140625" style="8" customWidth="1"/>
    <col min="29" max="32" width="14" style="8" hidden="1" customWidth="1"/>
    <col min="33" max="33" width="16.7109375" style="8" hidden="1" customWidth="1"/>
    <col min="34" max="34" width="21.7109375" style="8" customWidth="1"/>
    <col min="35" max="35" width="24.85546875" style="8" customWidth="1"/>
    <col min="36" max="16384" width="8.85546875" style="8"/>
  </cols>
  <sheetData>
    <row r="1" spans="1:35" ht="32.25" customHeight="1" x14ac:dyDescent="0.2">
      <c r="A1" s="90"/>
      <c r="B1" s="507" t="s">
        <v>251</v>
      </c>
      <c r="C1" s="507"/>
      <c r="D1" s="507"/>
      <c r="E1" s="507"/>
      <c r="F1" s="507"/>
      <c r="G1" s="37"/>
      <c r="H1" s="37"/>
      <c r="I1" s="37"/>
      <c r="J1" s="37"/>
      <c r="K1" s="37"/>
      <c r="L1" s="37"/>
      <c r="M1" s="296"/>
      <c r="N1" s="37"/>
      <c r="O1" s="37"/>
      <c r="P1" s="37"/>
      <c r="Q1" s="37"/>
      <c r="R1" s="37"/>
      <c r="S1" s="37"/>
      <c r="T1" s="37"/>
      <c r="U1" s="296"/>
      <c r="V1" s="37"/>
      <c r="W1" s="296"/>
      <c r="X1" s="37"/>
      <c r="Y1" s="37"/>
      <c r="Z1" s="37"/>
      <c r="AA1" s="297"/>
      <c r="AB1" s="37"/>
      <c r="AI1" s="293"/>
    </row>
    <row r="2" spans="1:35" ht="15.75" customHeight="1" x14ac:dyDescent="0.2">
      <c r="A2" s="91"/>
      <c r="B2" s="508" t="s">
        <v>268</v>
      </c>
      <c r="C2" s="508"/>
      <c r="D2" s="508"/>
      <c r="E2" s="508"/>
      <c r="F2" s="508"/>
      <c r="G2" s="37"/>
      <c r="H2" s="37"/>
      <c r="I2" s="37"/>
      <c r="J2" s="37"/>
      <c r="K2" s="37"/>
      <c r="L2" s="37"/>
      <c r="M2" s="296"/>
      <c r="N2" s="37"/>
      <c r="O2" s="37"/>
      <c r="P2" s="37"/>
      <c r="Q2" s="37"/>
      <c r="R2" s="37"/>
      <c r="S2" s="37"/>
      <c r="T2" s="37"/>
      <c r="U2" s="296"/>
      <c r="V2" s="37"/>
      <c r="W2" s="296"/>
      <c r="X2" s="37"/>
      <c r="Y2" s="37"/>
      <c r="Z2" s="37"/>
      <c r="AA2" s="297"/>
      <c r="AB2" s="37"/>
      <c r="AI2" s="293"/>
    </row>
    <row r="3" spans="1:35" ht="16.5" thickBot="1" x14ac:dyDescent="0.25">
      <c r="A3" s="92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296"/>
      <c r="N3" s="37"/>
      <c r="O3" s="37"/>
      <c r="P3" s="37"/>
      <c r="Q3" s="37"/>
      <c r="R3" s="37"/>
      <c r="S3" s="37"/>
      <c r="T3" s="37"/>
      <c r="U3" s="296"/>
      <c r="V3" s="310"/>
      <c r="W3" s="296"/>
      <c r="X3" s="37"/>
      <c r="Y3" s="37"/>
      <c r="Z3" s="37"/>
      <c r="AA3" s="297"/>
      <c r="AB3" s="37"/>
      <c r="AC3" s="36"/>
      <c r="AD3" s="36"/>
      <c r="AE3" s="36"/>
      <c r="AF3" s="36"/>
      <c r="AG3" s="33"/>
      <c r="AH3" s="33"/>
      <c r="AI3" s="293"/>
    </row>
    <row r="4" spans="1:35" s="1" customFormat="1" ht="92.25" customHeight="1" thickTop="1" thickBot="1" x14ac:dyDescent="0.25">
      <c r="A4" s="93" t="s">
        <v>3</v>
      </c>
      <c r="B4" s="38" t="s">
        <v>23</v>
      </c>
      <c r="C4" s="38" t="s">
        <v>19</v>
      </c>
      <c r="D4" s="38" t="s">
        <v>39</v>
      </c>
      <c r="E4" s="38" t="s">
        <v>40</v>
      </c>
      <c r="F4" s="39" t="s">
        <v>9</v>
      </c>
      <c r="G4" s="38" t="s">
        <v>10</v>
      </c>
      <c r="H4" s="54" t="s">
        <v>8</v>
      </c>
      <c r="I4" s="39" t="s">
        <v>44</v>
      </c>
      <c r="J4" s="55" t="s">
        <v>20</v>
      </c>
      <c r="K4" s="39" t="s">
        <v>42</v>
      </c>
      <c r="L4" s="55" t="s">
        <v>20</v>
      </c>
      <c r="M4" s="39" t="s">
        <v>11</v>
      </c>
      <c r="N4" s="55" t="s">
        <v>20</v>
      </c>
      <c r="O4" s="39" t="s">
        <v>12</v>
      </c>
      <c r="P4" s="55" t="s">
        <v>20</v>
      </c>
      <c r="Q4" s="39" t="s">
        <v>24</v>
      </c>
      <c r="R4" s="55" t="s">
        <v>20</v>
      </c>
      <c r="S4" s="39" t="s">
        <v>13</v>
      </c>
      <c r="T4" s="55" t="s">
        <v>20</v>
      </c>
      <c r="U4" s="39" t="s">
        <v>11</v>
      </c>
      <c r="V4" s="55" t="s">
        <v>20</v>
      </c>
      <c r="W4" s="39" t="s">
        <v>25</v>
      </c>
      <c r="X4" s="55" t="s">
        <v>20</v>
      </c>
      <c r="Y4" s="39" t="s">
        <v>45</v>
      </c>
      <c r="Z4" s="98" t="s">
        <v>21</v>
      </c>
      <c r="AA4" s="98" t="s">
        <v>22</v>
      </c>
      <c r="AB4" s="101" t="s">
        <v>14</v>
      </c>
      <c r="AC4" s="3" t="s">
        <v>15</v>
      </c>
      <c r="AD4" s="3" t="s">
        <v>16</v>
      </c>
      <c r="AE4" s="3" t="s">
        <v>17</v>
      </c>
      <c r="AF4" s="3" t="s">
        <v>18</v>
      </c>
      <c r="AG4" s="3" t="s">
        <v>5</v>
      </c>
      <c r="AH4" s="39" t="s">
        <v>196</v>
      </c>
      <c r="AI4" s="294" t="s">
        <v>163</v>
      </c>
    </row>
    <row r="5" spans="1:35" s="13" customFormat="1" ht="7.5" customHeight="1" thickTop="1" x14ac:dyDescent="0.2">
      <c r="A5" s="94"/>
      <c r="B5" s="45"/>
      <c r="C5" s="45"/>
      <c r="D5" s="45"/>
      <c r="E5" s="45"/>
      <c r="F5" s="41"/>
      <c r="G5" s="41"/>
      <c r="H5" s="43"/>
      <c r="I5" s="40"/>
      <c r="J5" s="44"/>
      <c r="K5" s="46"/>
      <c r="L5" s="44"/>
      <c r="M5" s="41"/>
      <c r="N5" s="44"/>
      <c r="O5" s="42"/>
      <c r="P5" s="44"/>
      <c r="Q5" s="42"/>
      <c r="R5" s="44"/>
      <c r="S5" s="41"/>
      <c r="T5" s="44"/>
      <c r="U5" s="41"/>
      <c r="V5" s="44"/>
      <c r="W5" s="42"/>
      <c r="X5" s="44"/>
      <c r="Y5" s="42"/>
      <c r="Z5" s="97"/>
      <c r="AA5" s="298"/>
      <c r="AB5" s="102"/>
      <c r="AG5" s="25"/>
      <c r="AH5" s="355"/>
      <c r="AI5" s="295"/>
    </row>
    <row r="6" spans="1:35" s="154" customFormat="1" x14ac:dyDescent="0.2">
      <c r="A6" s="269" t="s">
        <v>1</v>
      </c>
      <c r="B6" s="513" t="s">
        <v>41</v>
      </c>
      <c r="C6" s="516" t="s">
        <v>30</v>
      </c>
      <c r="D6" s="533"/>
      <c r="E6" s="513" t="s">
        <v>169</v>
      </c>
      <c r="F6" s="519" t="s">
        <v>170</v>
      </c>
      <c r="G6" s="474" t="s">
        <v>4</v>
      </c>
      <c r="H6" s="461"/>
      <c r="I6" s="270">
        <f>K6-J6</f>
        <v>41128</v>
      </c>
      <c r="J6" s="271">
        <v>30</v>
      </c>
      <c r="K6" s="270">
        <f>M6-L6</f>
        <v>41158</v>
      </c>
      <c r="L6" s="299"/>
      <c r="M6" s="270">
        <f>O6-N6</f>
        <v>41158</v>
      </c>
      <c r="N6" s="271">
        <v>1</v>
      </c>
      <c r="O6" s="270">
        <f>Q6-P6</f>
        <v>41159</v>
      </c>
      <c r="P6" s="299">
        <v>28</v>
      </c>
      <c r="Q6" s="270">
        <f>S6-R6</f>
        <v>41187</v>
      </c>
      <c r="R6" s="271">
        <v>28</v>
      </c>
      <c r="S6" s="270">
        <f>U6-T6</f>
        <v>41215</v>
      </c>
      <c r="T6" s="271">
        <v>14</v>
      </c>
      <c r="U6" s="270">
        <f>W6-V6</f>
        <v>41229</v>
      </c>
      <c r="V6" s="271">
        <v>14</v>
      </c>
      <c r="W6" s="270">
        <v>41243</v>
      </c>
      <c r="X6" s="271">
        <v>3</v>
      </c>
      <c r="Y6" s="270">
        <f>W6+X6</f>
        <v>41246</v>
      </c>
      <c r="Z6" s="271">
        <f t="shared" ref="Z6" si="0">4*30.5</f>
        <v>122</v>
      </c>
      <c r="AA6" s="299">
        <f t="shared" ref="AA6" si="1">Z6/30.5</f>
        <v>4</v>
      </c>
      <c r="AB6" s="272">
        <f t="shared" ref="AB6:AB8" si="2">Y6+Z6</f>
        <v>41368</v>
      </c>
      <c r="AC6" s="273" t="s">
        <v>7</v>
      </c>
      <c r="AD6" s="273" t="s">
        <v>7</v>
      </c>
      <c r="AE6" s="273" t="s">
        <v>7</v>
      </c>
      <c r="AF6" s="273" t="s">
        <v>7</v>
      </c>
      <c r="AG6" s="274"/>
      <c r="AH6" s="491"/>
      <c r="AI6" s="464" t="s">
        <v>171</v>
      </c>
    </row>
    <row r="7" spans="1:35" s="154" customFormat="1" ht="15.75" x14ac:dyDescent="0.2">
      <c r="A7" s="275" t="s">
        <v>2</v>
      </c>
      <c r="B7" s="514"/>
      <c r="C7" s="517"/>
      <c r="D7" s="533"/>
      <c r="E7" s="514"/>
      <c r="F7" s="520"/>
      <c r="G7" s="475"/>
      <c r="H7" s="462"/>
      <c r="I7" s="276">
        <v>41070</v>
      </c>
      <c r="J7" s="277"/>
      <c r="K7" s="276">
        <f>+I7+J7</f>
        <v>41070</v>
      </c>
      <c r="L7" s="346"/>
      <c r="M7" s="276">
        <f>K7+L7</f>
        <v>41070</v>
      </c>
      <c r="N7" s="277"/>
      <c r="O7" s="276">
        <f>M7+N7</f>
        <v>41070</v>
      </c>
      <c r="P7" s="346"/>
      <c r="Q7" s="276">
        <f>O7+P7</f>
        <v>41070</v>
      </c>
      <c r="R7" s="277"/>
      <c r="S7" s="276">
        <f>Q7+R7</f>
        <v>41070</v>
      </c>
      <c r="T7" s="278"/>
      <c r="U7" s="276">
        <f>S7+T7</f>
        <v>41070</v>
      </c>
      <c r="V7" s="277"/>
      <c r="W7" s="276">
        <f>U7+V7</f>
        <v>41070</v>
      </c>
      <c r="X7" s="277"/>
      <c r="Y7" s="276">
        <f>W7+X7</f>
        <v>41070</v>
      </c>
      <c r="Z7" s="277">
        <f>Z6</f>
        <v>122</v>
      </c>
      <c r="AA7" s="300">
        <f t="shared" ref="AA7:AA61" si="3">Z7/30.5</f>
        <v>4</v>
      </c>
      <c r="AB7" s="279">
        <f t="shared" si="2"/>
        <v>41192</v>
      </c>
      <c r="AC7" s="273"/>
      <c r="AD7" s="273"/>
      <c r="AE7" s="273"/>
      <c r="AF7" s="273"/>
      <c r="AG7" s="274"/>
      <c r="AH7" s="491"/>
      <c r="AI7" s="464"/>
    </row>
    <row r="8" spans="1:35" s="154" customFormat="1" ht="15.75" thickBot="1" x14ac:dyDescent="0.25">
      <c r="A8" s="275" t="s">
        <v>0</v>
      </c>
      <c r="B8" s="515"/>
      <c r="C8" s="518"/>
      <c r="D8" s="534"/>
      <c r="E8" s="515"/>
      <c r="F8" s="521"/>
      <c r="G8" s="476"/>
      <c r="H8" s="463"/>
      <c r="I8" s="280"/>
      <c r="J8" s="281"/>
      <c r="K8" s="280"/>
      <c r="L8" s="301"/>
      <c r="M8" s="280"/>
      <c r="N8" s="281"/>
      <c r="O8" s="280"/>
      <c r="P8" s="301"/>
      <c r="Q8" s="280"/>
      <c r="R8" s="281"/>
      <c r="S8" s="280"/>
      <c r="T8" s="281"/>
      <c r="U8" s="280"/>
      <c r="V8" s="281"/>
      <c r="W8" s="280"/>
      <c r="X8" s="281"/>
      <c r="Y8" s="280"/>
      <c r="Z8" s="281"/>
      <c r="AA8" s="301">
        <f t="shared" si="3"/>
        <v>0</v>
      </c>
      <c r="AB8" s="282">
        <f t="shared" si="2"/>
        <v>0</v>
      </c>
      <c r="AC8" s="273"/>
      <c r="AD8" s="273"/>
      <c r="AE8" s="273"/>
      <c r="AF8" s="273"/>
      <c r="AG8" s="274"/>
      <c r="AH8" s="491"/>
      <c r="AI8" s="464"/>
    </row>
    <row r="9" spans="1:35" ht="15.75" customHeight="1" x14ac:dyDescent="0.2">
      <c r="A9" s="132" t="s">
        <v>1</v>
      </c>
      <c r="B9" s="522" t="s">
        <v>41</v>
      </c>
      <c r="C9" s="357" t="s">
        <v>31</v>
      </c>
      <c r="D9" s="530"/>
      <c r="E9" s="525" t="s">
        <v>46</v>
      </c>
      <c r="F9" s="523" t="s">
        <v>211</v>
      </c>
      <c r="G9" s="485" t="s">
        <v>4</v>
      </c>
      <c r="H9" s="488"/>
      <c r="I9" s="256">
        <f>K9-J9</f>
        <v>41088</v>
      </c>
      <c r="J9" s="302">
        <v>30</v>
      </c>
      <c r="K9" s="258">
        <f>M9-L9</f>
        <v>41118</v>
      </c>
      <c r="L9" s="347">
        <v>0</v>
      </c>
      <c r="M9" s="258">
        <f>O9-N9</f>
        <v>41118</v>
      </c>
      <c r="N9" s="302">
        <v>1</v>
      </c>
      <c r="O9" s="260">
        <f>Q9-P9</f>
        <v>41119</v>
      </c>
      <c r="P9" s="347">
        <v>28</v>
      </c>
      <c r="Q9" s="260">
        <f>S9-R9</f>
        <v>41147</v>
      </c>
      <c r="R9" s="257">
        <v>28</v>
      </c>
      <c r="S9" s="260">
        <f>U9-T9</f>
        <v>41175</v>
      </c>
      <c r="T9" s="259"/>
      <c r="U9" s="260">
        <f>W9-V9</f>
        <v>41175</v>
      </c>
      <c r="V9" s="257">
        <v>14</v>
      </c>
      <c r="W9" s="260">
        <v>41189</v>
      </c>
      <c r="X9" s="257">
        <v>3</v>
      </c>
      <c r="Y9" s="260">
        <f>X9+W9</f>
        <v>41192</v>
      </c>
      <c r="Z9" s="257">
        <f>4*30.5</f>
        <v>122</v>
      </c>
      <c r="AA9" s="302">
        <f t="shared" si="3"/>
        <v>4</v>
      </c>
      <c r="AB9" s="261">
        <f t="shared" ref="AB9:AB29" si="4">Y9+Z9</f>
        <v>41314</v>
      </c>
      <c r="AH9" s="151"/>
      <c r="AI9" s="492" t="s">
        <v>173</v>
      </c>
    </row>
    <row r="10" spans="1:35" ht="15.75" x14ac:dyDescent="0.2">
      <c r="A10" s="133" t="s">
        <v>2</v>
      </c>
      <c r="B10" s="510"/>
      <c r="C10" s="358"/>
      <c r="D10" s="531"/>
      <c r="E10" s="478"/>
      <c r="F10" s="524"/>
      <c r="G10" s="486"/>
      <c r="H10" s="489"/>
      <c r="I10" s="256">
        <v>41153</v>
      </c>
      <c r="J10" s="303">
        <v>30</v>
      </c>
      <c r="K10" s="258">
        <f>I10+J10</f>
        <v>41183</v>
      </c>
      <c r="L10" s="348">
        <v>0</v>
      </c>
      <c r="M10" s="258">
        <f>K10+L10</f>
        <v>41183</v>
      </c>
      <c r="N10" s="303"/>
      <c r="O10" s="258">
        <f>M10+N10</f>
        <v>41183</v>
      </c>
      <c r="P10" s="348">
        <v>28</v>
      </c>
      <c r="Q10" s="258">
        <f>O10+P10</f>
        <v>41211</v>
      </c>
      <c r="R10" s="262"/>
      <c r="S10" s="258">
        <v>41239</v>
      </c>
      <c r="T10" s="263"/>
      <c r="U10" s="258">
        <f>S10+T10</f>
        <v>41239</v>
      </c>
      <c r="V10" s="262"/>
      <c r="W10" s="258">
        <f>U10+V10</f>
        <v>41239</v>
      </c>
      <c r="X10" s="262"/>
      <c r="Y10" s="258">
        <f>X10+W10</f>
        <v>41239</v>
      </c>
      <c r="Z10" s="262">
        <f>Z9</f>
        <v>122</v>
      </c>
      <c r="AA10" s="303">
        <f t="shared" si="3"/>
        <v>4</v>
      </c>
      <c r="AB10" s="264">
        <f t="shared" si="4"/>
        <v>41361</v>
      </c>
      <c r="AH10" s="151"/>
      <c r="AI10" s="493"/>
    </row>
    <row r="11" spans="1:35" ht="30" x14ac:dyDescent="0.2">
      <c r="A11" s="133" t="s">
        <v>0</v>
      </c>
      <c r="B11" s="510"/>
      <c r="C11" s="358"/>
      <c r="D11" s="531"/>
      <c r="E11" s="478"/>
      <c r="F11" s="367" t="s">
        <v>189</v>
      </c>
      <c r="G11" s="486"/>
      <c r="H11" s="489"/>
      <c r="I11" s="266">
        <v>41153</v>
      </c>
      <c r="J11" s="303">
        <f>K11-I11</f>
        <v>8</v>
      </c>
      <c r="K11" s="267">
        <v>41161</v>
      </c>
      <c r="L11" s="303">
        <f>M11-K11</f>
        <v>0</v>
      </c>
      <c r="M11" s="267">
        <v>41161</v>
      </c>
      <c r="N11" s="303">
        <f>O11-M11</f>
        <v>1</v>
      </c>
      <c r="O11" s="267">
        <v>41162</v>
      </c>
      <c r="P11" s="303">
        <f>Q11-O11</f>
        <v>28</v>
      </c>
      <c r="Q11" s="267">
        <v>41190</v>
      </c>
      <c r="R11" s="265">
        <f>S11-Q11</f>
        <v>49</v>
      </c>
      <c r="S11" s="267">
        <v>41239</v>
      </c>
      <c r="T11" s="265">
        <f>U11-S11</f>
        <v>0</v>
      </c>
      <c r="U11" s="267">
        <v>41239</v>
      </c>
      <c r="V11" s="265">
        <f>W11-U11</f>
        <v>27</v>
      </c>
      <c r="W11" s="267">
        <v>41266</v>
      </c>
      <c r="X11" s="265">
        <f>Y11-W11</f>
        <v>0</v>
      </c>
      <c r="Y11" s="267">
        <v>41266</v>
      </c>
      <c r="Z11" s="303">
        <v>90</v>
      </c>
      <c r="AA11" s="356">
        <f t="shared" si="3"/>
        <v>2.9508196721311477</v>
      </c>
      <c r="AB11" s="292">
        <f t="shared" si="4"/>
        <v>41356</v>
      </c>
      <c r="AH11" s="354" t="s">
        <v>192</v>
      </c>
      <c r="AI11" s="493"/>
    </row>
    <row r="12" spans="1:35" ht="30" x14ac:dyDescent="0.2">
      <c r="A12" s="353" t="s">
        <v>0</v>
      </c>
      <c r="B12" s="510"/>
      <c r="C12" s="358"/>
      <c r="D12" s="531"/>
      <c r="E12" s="478"/>
      <c r="F12" s="368" t="s">
        <v>190</v>
      </c>
      <c r="G12" s="486"/>
      <c r="H12" s="489"/>
      <c r="I12" s="266">
        <v>41153</v>
      </c>
      <c r="J12" s="303">
        <f>K12-I12</f>
        <v>8</v>
      </c>
      <c r="K12" s="267">
        <v>41161</v>
      </c>
      <c r="L12" s="303">
        <f>M12-K12</f>
        <v>0</v>
      </c>
      <c r="M12" s="267">
        <v>41161</v>
      </c>
      <c r="N12" s="303">
        <f>O12-M12</f>
        <v>1</v>
      </c>
      <c r="O12" s="267">
        <v>41162</v>
      </c>
      <c r="P12" s="303">
        <f>Q12-O12</f>
        <v>28</v>
      </c>
      <c r="Q12" s="267">
        <v>41190</v>
      </c>
      <c r="R12" s="265">
        <f>S12-Q12</f>
        <v>49</v>
      </c>
      <c r="S12" s="267">
        <v>41239</v>
      </c>
      <c r="T12" s="265">
        <f>U12-S12</f>
        <v>0</v>
      </c>
      <c r="U12" s="267">
        <v>41239</v>
      </c>
      <c r="V12" s="265">
        <f>W12-U12</f>
        <v>30</v>
      </c>
      <c r="W12" s="267">
        <v>41269</v>
      </c>
      <c r="X12" s="265">
        <f>Y12-W12</f>
        <v>0</v>
      </c>
      <c r="Y12" s="267">
        <v>41269</v>
      </c>
      <c r="Z12" s="303">
        <v>90</v>
      </c>
      <c r="AA12" s="356">
        <f t="shared" ref="AA12:AA13" si="5">Z12/30.5</f>
        <v>2.9508196721311477</v>
      </c>
      <c r="AB12" s="292">
        <f t="shared" ref="AB12:AB13" si="6">Y12+Z12</f>
        <v>41359</v>
      </c>
      <c r="AH12" s="354" t="s">
        <v>193</v>
      </c>
      <c r="AI12" s="493"/>
    </row>
    <row r="13" spans="1:35" ht="15.75" x14ac:dyDescent="0.2">
      <c r="A13" s="353" t="s">
        <v>0</v>
      </c>
      <c r="B13" s="511"/>
      <c r="C13" s="359" t="s">
        <v>223</v>
      </c>
      <c r="D13" s="532"/>
      <c r="E13" s="479"/>
      <c r="F13" s="369" t="s">
        <v>191</v>
      </c>
      <c r="G13" s="487"/>
      <c r="H13" s="490"/>
      <c r="I13" s="266">
        <v>41153</v>
      </c>
      <c r="J13" s="303">
        <f>K13-I13</f>
        <v>8</v>
      </c>
      <c r="K13" s="267">
        <v>41161</v>
      </c>
      <c r="L13" s="303">
        <f>M13-K13</f>
        <v>0</v>
      </c>
      <c r="M13" s="267">
        <v>41161</v>
      </c>
      <c r="N13" s="303">
        <f>O13-M13</f>
        <v>1</v>
      </c>
      <c r="O13" s="267">
        <v>41162</v>
      </c>
      <c r="P13" s="303">
        <f>Q13-O13</f>
        <v>28</v>
      </c>
      <c r="Q13" s="267">
        <v>41190</v>
      </c>
      <c r="R13" s="265">
        <f>S13-Q13</f>
        <v>49</v>
      </c>
      <c r="S13" s="267">
        <v>41239</v>
      </c>
      <c r="T13" s="265">
        <f>U13-S13</f>
        <v>0</v>
      </c>
      <c r="U13" s="267">
        <v>41239</v>
      </c>
      <c r="V13" s="265">
        <f>W13-U13</f>
        <v>30</v>
      </c>
      <c r="W13" s="267">
        <v>41269</v>
      </c>
      <c r="X13" s="265">
        <f>Y13-W13</f>
        <v>0</v>
      </c>
      <c r="Y13" s="267">
        <v>41269</v>
      </c>
      <c r="Z13" s="303">
        <v>90</v>
      </c>
      <c r="AA13" s="356">
        <f t="shared" si="5"/>
        <v>2.9508196721311477</v>
      </c>
      <c r="AB13" s="292">
        <f t="shared" si="6"/>
        <v>41359</v>
      </c>
      <c r="AH13" s="151" t="s">
        <v>194</v>
      </c>
      <c r="AI13" s="494"/>
    </row>
    <row r="14" spans="1:35" ht="15.75" x14ac:dyDescent="0.2">
      <c r="A14" s="132" t="s">
        <v>1</v>
      </c>
      <c r="B14" s="509" t="s">
        <v>41</v>
      </c>
      <c r="C14" s="509" t="s">
        <v>32</v>
      </c>
      <c r="D14" s="530"/>
      <c r="E14" s="477" t="s">
        <v>46</v>
      </c>
      <c r="F14" s="512" t="s">
        <v>249</v>
      </c>
      <c r="G14" s="88" t="s">
        <v>4</v>
      </c>
      <c r="H14" s="471"/>
      <c r="I14" s="99">
        <f>K14-J14</f>
        <v>41333</v>
      </c>
      <c r="J14" s="304">
        <v>30</v>
      </c>
      <c r="K14" s="48">
        <f>M14-L14</f>
        <v>41363</v>
      </c>
      <c r="L14" s="349"/>
      <c r="M14" s="48">
        <f>O14-N14</f>
        <v>41363</v>
      </c>
      <c r="N14" s="304">
        <v>1</v>
      </c>
      <c r="O14" s="284">
        <v>41364</v>
      </c>
      <c r="P14" s="349">
        <v>28</v>
      </c>
      <c r="Q14" s="48">
        <f>S14-R14</f>
        <v>41385</v>
      </c>
      <c r="R14" s="50">
        <v>28</v>
      </c>
      <c r="S14" s="48">
        <f>U14-T14</f>
        <v>41413</v>
      </c>
      <c r="T14" s="51"/>
      <c r="U14" s="48">
        <f>W14-V14</f>
        <v>41413</v>
      </c>
      <c r="V14" s="50">
        <v>14</v>
      </c>
      <c r="W14" s="48">
        <v>41427</v>
      </c>
      <c r="X14" s="50">
        <v>3</v>
      </c>
      <c r="Y14" s="48">
        <f>W14+X14</f>
        <v>41430</v>
      </c>
      <c r="Z14" s="50">
        <f>4*30.5</f>
        <v>122</v>
      </c>
      <c r="AA14" s="304">
        <f t="shared" si="3"/>
        <v>4</v>
      </c>
      <c r="AB14" s="103">
        <f t="shared" si="4"/>
        <v>41552</v>
      </c>
      <c r="AH14" s="151"/>
      <c r="AI14" s="465" t="s">
        <v>244</v>
      </c>
    </row>
    <row r="15" spans="1:35" ht="15.75" x14ac:dyDescent="0.2">
      <c r="A15" s="133" t="s">
        <v>2</v>
      </c>
      <c r="B15" s="510"/>
      <c r="C15" s="510"/>
      <c r="D15" s="531"/>
      <c r="E15" s="478"/>
      <c r="F15" s="499"/>
      <c r="G15" s="89"/>
      <c r="H15" s="472"/>
      <c r="I15" s="100"/>
      <c r="J15" s="305"/>
      <c r="K15" s="49">
        <f>I15+J15</f>
        <v>0</v>
      </c>
      <c r="L15" s="350"/>
      <c r="M15" s="49">
        <f>K15+L15</f>
        <v>0</v>
      </c>
      <c r="N15" s="305"/>
      <c r="O15" s="49">
        <f>M15+N15</f>
        <v>0</v>
      </c>
      <c r="P15" s="350"/>
      <c r="Q15" s="49">
        <f>O15+P15</f>
        <v>0</v>
      </c>
      <c r="R15" s="56"/>
      <c r="S15" s="49">
        <f>Q15+R15</f>
        <v>0</v>
      </c>
      <c r="T15" s="57"/>
      <c r="U15" s="49">
        <f>S15+T15</f>
        <v>0</v>
      </c>
      <c r="V15" s="56"/>
      <c r="W15" s="49">
        <f>U15+V15</f>
        <v>0</v>
      </c>
      <c r="X15" s="56"/>
      <c r="Y15" s="49">
        <f>W15+X15</f>
        <v>0</v>
      </c>
      <c r="Z15" s="56">
        <f>Z14</f>
        <v>122</v>
      </c>
      <c r="AA15" s="305">
        <f t="shared" si="3"/>
        <v>4</v>
      </c>
      <c r="AB15" s="104">
        <f t="shared" si="4"/>
        <v>122</v>
      </c>
      <c r="AH15" s="151"/>
      <c r="AI15" s="466"/>
    </row>
    <row r="16" spans="1:35" ht="15.75" x14ac:dyDescent="0.2">
      <c r="A16" s="133" t="s">
        <v>0</v>
      </c>
      <c r="B16" s="511"/>
      <c r="C16" s="511"/>
      <c r="D16" s="532"/>
      <c r="E16" s="479"/>
      <c r="F16" s="500"/>
      <c r="G16" s="47"/>
      <c r="H16" s="483"/>
      <c r="I16" s="401">
        <v>41333</v>
      </c>
      <c r="J16" s="305">
        <f>K16-I16</f>
        <v>26</v>
      </c>
      <c r="K16" s="402">
        <v>41359</v>
      </c>
      <c r="L16" s="305">
        <f>M16-K16</f>
        <v>0</v>
      </c>
      <c r="M16" s="402">
        <v>41359</v>
      </c>
      <c r="N16" s="305">
        <f>O16-M16</f>
        <v>5</v>
      </c>
      <c r="O16" s="402">
        <v>41364</v>
      </c>
      <c r="P16" s="305">
        <f>Q16-O16</f>
        <v>36</v>
      </c>
      <c r="Q16" s="402">
        <v>41400</v>
      </c>
      <c r="R16" s="52">
        <f>S16-Q16</f>
        <v>-41400</v>
      </c>
      <c r="S16" s="284"/>
      <c r="T16" s="52">
        <f>U16-S16</f>
        <v>0</v>
      </c>
      <c r="U16" s="284"/>
      <c r="V16" s="52">
        <f>W16-U16</f>
        <v>0</v>
      </c>
      <c r="W16" s="284"/>
      <c r="X16" s="52">
        <f>Y16-W16</f>
        <v>0</v>
      </c>
      <c r="Y16" s="284"/>
      <c r="Z16" s="52"/>
      <c r="AA16" s="306">
        <v>90</v>
      </c>
      <c r="AB16" s="285">
        <f t="shared" si="4"/>
        <v>0</v>
      </c>
      <c r="AH16" s="151"/>
      <c r="AI16" s="467"/>
    </row>
    <row r="17" spans="1:35" ht="17.25" customHeight="1" x14ac:dyDescent="0.2">
      <c r="A17" s="132" t="s">
        <v>1</v>
      </c>
      <c r="B17" s="509" t="s">
        <v>41</v>
      </c>
      <c r="C17" s="509" t="s">
        <v>33</v>
      </c>
      <c r="D17" s="530"/>
      <c r="E17" s="477" t="s">
        <v>46</v>
      </c>
      <c r="F17" s="512" t="s">
        <v>250</v>
      </c>
      <c r="G17" s="88" t="s">
        <v>4</v>
      </c>
      <c r="H17" s="471"/>
      <c r="I17" s="99">
        <f>K17-J17</f>
        <v>41509</v>
      </c>
      <c r="J17" s="304">
        <v>30</v>
      </c>
      <c r="K17" s="48">
        <f>M17-L17</f>
        <v>41539</v>
      </c>
      <c r="L17" s="349"/>
      <c r="M17" s="48">
        <f>O17-N17</f>
        <v>41539</v>
      </c>
      <c r="N17" s="304">
        <v>1</v>
      </c>
      <c r="O17" s="48">
        <f>Q17-P17</f>
        <v>41540</v>
      </c>
      <c r="P17" s="349">
        <v>28</v>
      </c>
      <c r="Q17" s="48">
        <f>S17-R17</f>
        <v>41568</v>
      </c>
      <c r="R17" s="50">
        <v>28</v>
      </c>
      <c r="S17" s="48">
        <f>U17-T17</f>
        <v>41596</v>
      </c>
      <c r="T17" s="51"/>
      <c r="U17" s="48">
        <f>W17-V17</f>
        <v>41596</v>
      </c>
      <c r="V17" s="50">
        <v>14</v>
      </c>
      <c r="W17" s="48">
        <v>41610</v>
      </c>
      <c r="X17" s="50">
        <v>3</v>
      </c>
      <c r="Y17" s="48">
        <f>W17+X17</f>
        <v>41613</v>
      </c>
      <c r="Z17" s="50">
        <f>4*30.5</f>
        <v>122</v>
      </c>
      <c r="AA17" s="304">
        <f t="shared" si="3"/>
        <v>4</v>
      </c>
      <c r="AB17" s="103">
        <f t="shared" si="4"/>
        <v>41735</v>
      </c>
      <c r="AH17" s="151"/>
      <c r="AI17" s="465"/>
    </row>
    <row r="18" spans="1:35" ht="15.75" x14ac:dyDescent="0.2">
      <c r="A18" s="133" t="s">
        <v>2</v>
      </c>
      <c r="B18" s="510"/>
      <c r="C18" s="510"/>
      <c r="D18" s="531"/>
      <c r="E18" s="478"/>
      <c r="F18" s="499"/>
      <c r="G18" s="89"/>
      <c r="H18" s="472"/>
      <c r="I18" s="100"/>
      <c r="J18" s="305"/>
      <c r="K18" s="49">
        <f>I18+J18</f>
        <v>0</v>
      </c>
      <c r="L18" s="350"/>
      <c r="M18" s="49">
        <f>K18+L18</f>
        <v>0</v>
      </c>
      <c r="N18" s="305"/>
      <c r="O18" s="49">
        <f>M18+N18</f>
        <v>0</v>
      </c>
      <c r="P18" s="350"/>
      <c r="Q18" s="49">
        <f>O18+P18</f>
        <v>0</v>
      </c>
      <c r="R18" s="56"/>
      <c r="S18" s="49">
        <f>Q18+R18</f>
        <v>0</v>
      </c>
      <c r="T18" s="57"/>
      <c r="U18" s="49">
        <f>S18+T18</f>
        <v>0</v>
      </c>
      <c r="V18" s="56"/>
      <c r="W18" s="49">
        <f>U18+V18</f>
        <v>0</v>
      </c>
      <c r="X18" s="56"/>
      <c r="Y18" s="49">
        <f>W18+X18</f>
        <v>0</v>
      </c>
      <c r="Z18" s="56">
        <f>Z17</f>
        <v>122</v>
      </c>
      <c r="AA18" s="305">
        <f t="shared" si="3"/>
        <v>4</v>
      </c>
      <c r="AB18" s="104">
        <f t="shared" si="4"/>
        <v>122</v>
      </c>
      <c r="AH18" s="151"/>
      <c r="AI18" s="466"/>
    </row>
    <row r="19" spans="1:35" x14ac:dyDescent="0.2">
      <c r="A19" s="133" t="s">
        <v>0</v>
      </c>
      <c r="B19" s="511"/>
      <c r="C19" s="511"/>
      <c r="D19" s="532"/>
      <c r="E19" s="479"/>
      <c r="F19" s="500"/>
      <c r="G19" s="365"/>
      <c r="H19" s="483"/>
      <c r="I19" s="283"/>
      <c r="J19" s="305">
        <f>K19-I19</f>
        <v>0</v>
      </c>
      <c r="K19" s="284"/>
      <c r="L19" s="305">
        <f>M19-K19</f>
        <v>0</v>
      </c>
      <c r="M19" s="284"/>
      <c r="N19" s="305">
        <f>O19-M19</f>
        <v>0</v>
      </c>
      <c r="O19" s="284"/>
      <c r="P19" s="305">
        <f>Q19-O19</f>
        <v>0</v>
      </c>
      <c r="Q19" s="284"/>
      <c r="R19" s="52">
        <f>S19-Q19</f>
        <v>0</v>
      </c>
      <c r="S19" s="49"/>
      <c r="T19" s="52">
        <f>U19-S19</f>
        <v>0</v>
      </c>
      <c r="U19" s="49"/>
      <c r="V19" s="52">
        <f>W19-U19</f>
        <v>0</v>
      </c>
      <c r="W19" s="49"/>
      <c r="X19" s="52">
        <f>Y19-W19</f>
        <v>0</v>
      </c>
      <c r="Y19" s="49"/>
      <c r="Z19" s="52"/>
      <c r="AA19" s="306">
        <f t="shared" si="3"/>
        <v>0</v>
      </c>
      <c r="AB19" s="285">
        <f t="shared" si="4"/>
        <v>0</v>
      </c>
      <c r="AH19" s="151"/>
      <c r="AI19" s="467"/>
    </row>
    <row r="20" spans="1:35" ht="15.75" x14ac:dyDescent="0.2">
      <c r="A20" s="370" t="s">
        <v>1</v>
      </c>
      <c r="B20" s="505" t="s">
        <v>41</v>
      </c>
      <c r="C20" s="505" t="s">
        <v>34</v>
      </c>
      <c r="D20" s="530"/>
      <c r="E20" s="495" t="s">
        <v>46</v>
      </c>
      <c r="F20" s="498" t="s">
        <v>212</v>
      </c>
      <c r="G20" s="366" t="s">
        <v>4</v>
      </c>
      <c r="H20" s="392"/>
      <c r="I20" s="99">
        <f>K20-J20</f>
        <v>41875</v>
      </c>
      <c r="J20" s="304">
        <v>30</v>
      </c>
      <c r="K20" s="48">
        <f>M20-L20</f>
        <v>41905</v>
      </c>
      <c r="L20" s="349"/>
      <c r="M20" s="48">
        <f>O20-N20</f>
        <v>41905</v>
      </c>
      <c r="N20" s="304"/>
      <c r="O20" s="48">
        <f>Q20-P20</f>
        <v>41905</v>
      </c>
      <c r="P20" s="349">
        <v>28</v>
      </c>
      <c r="Q20" s="48">
        <f>S20-R20</f>
        <v>41933</v>
      </c>
      <c r="R20" s="50">
        <v>28</v>
      </c>
      <c r="S20" s="48">
        <f>U20-T20</f>
        <v>41961</v>
      </c>
      <c r="T20" s="51"/>
      <c r="U20" s="48">
        <f>W20-V20</f>
        <v>41961</v>
      </c>
      <c r="V20" s="50">
        <v>14</v>
      </c>
      <c r="W20" s="48">
        <v>41975</v>
      </c>
      <c r="X20" s="50"/>
      <c r="Y20" s="48">
        <f>W20+X20</f>
        <v>41975</v>
      </c>
      <c r="Z20" s="50">
        <f>4*30.5</f>
        <v>122</v>
      </c>
      <c r="AA20" s="304">
        <f>Z20/30.5</f>
        <v>4</v>
      </c>
      <c r="AB20" s="103">
        <f>Y20+Z20</f>
        <v>42097</v>
      </c>
      <c r="AH20" s="151"/>
      <c r="AI20" s="361"/>
    </row>
    <row r="21" spans="1:35" ht="15.75" x14ac:dyDescent="0.2">
      <c r="A21" s="371" t="s">
        <v>2</v>
      </c>
      <c r="B21" s="506"/>
      <c r="C21" s="506"/>
      <c r="D21" s="531"/>
      <c r="E21" s="496"/>
      <c r="F21" s="499"/>
      <c r="H21" s="372"/>
      <c r="I21" s="100"/>
      <c r="J21" s="305"/>
      <c r="K21" s="49">
        <f>I21+J21</f>
        <v>0</v>
      </c>
      <c r="L21" s="350"/>
      <c r="M21" s="49">
        <f>K21+L21</f>
        <v>0</v>
      </c>
      <c r="N21" s="305"/>
      <c r="O21" s="49">
        <f>M21+N21</f>
        <v>0</v>
      </c>
      <c r="P21" s="350"/>
      <c r="Q21" s="49">
        <f>O21+P21</f>
        <v>0</v>
      </c>
      <c r="R21" s="56"/>
      <c r="S21" s="49">
        <f>Q21+R21</f>
        <v>0</v>
      </c>
      <c r="T21" s="57"/>
      <c r="U21" s="49">
        <f>S21+T21</f>
        <v>0</v>
      </c>
      <c r="V21" s="56"/>
      <c r="W21" s="49">
        <f>U21+V21</f>
        <v>0</v>
      </c>
      <c r="X21" s="56"/>
      <c r="Y21" s="49">
        <f>W21+X21</f>
        <v>0</v>
      </c>
      <c r="Z21" s="56">
        <f>Z20</f>
        <v>122</v>
      </c>
      <c r="AA21" s="305">
        <f t="shared" ref="AA21:AA22" si="7">Z21/30.5</f>
        <v>4</v>
      </c>
      <c r="AB21" s="104">
        <f t="shared" ref="AB21:AB22" si="8">Y21+Z21</f>
        <v>122</v>
      </c>
      <c r="AH21" s="151"/>
      <c r="AI21" s="361"/>
    </row>
    <row r="22" spans="1:35" ht="31.5" customHeight="1" x14ac:dyDescent="0.2">
      <c r="A22" s="371" t="s">
        <v>0</v>
      </c>
      <c r="B22" s="526"/>
      <c r="C22" s="526"/>
      <c r="D22" s="532"/>
      <c r="E22" s="497"/>
      <c r="F22" s="500"/>
      <c r="G22" s="363"/>
      <c r="H22" s="372"/>
      <c r="I22" s="283"/>
      <c r="J22" s="305">
        <f>K22-I22</f>
        <v>0</v>
      </c>
      <c r="K22" s="284"/>
      <c r="L22" s="305">
        <f>M22-K22</f>
        <v>0</v>
      </c>
      <c r="M22" s="284"/>
      <c r="N22" s="305">
        <f>O22-M22</f>
        <v>0</v>
      </c>
      <c r="O22" s="284"/>
      <c r="P22" s="305">
        <f>Q22-O22</f>
        <v>0</v>
      </c>
      <c r="Q22" s="284"/>
      <c r="R22" s="52">
        <f>S22-Q22</f>
        <v>0</v>
      </c>
      <c r="S22" s="49"/>
      <c r="T22" s="52">
        <f>U22-S22</f>
        <v>0</v>
      </c>
      <c r="U22" s="49"/>
      <c r="V22" s="52">
        <f>W22-U22</f>
        <v>0</v>
      </c>
      <c r="W22" s="49"/>
      <c r="X22" s="52">
        <f>Y22-W22</f>
        <v>0</v>
      </c>
      <c r="Y22" s="49"/>
      <c r="Z22" s="52"/>
      <c r="AA22" s="306">
        <f t="shared" si="7"/>
        <v>0</v>
      </c>
      <c r="AB22" s="285">
        <f t="shared" si="8"/>
        <v>0</v>
      </c>
      <c r="AH22" s="151"/>
      <c r="AI22" s="361"/>
    </row>
    <row r="23" spans="1:35" ht="17.25" customHeight="1" x14ac:dyDescent="0.2">
      <c r="A23" s="132" t="s">
        <v>1</v>
      </c>
      <c r="B23" s="509" t="s">
        <v>41</v>
      </c>
      <c r="C23" s="509" t="s">
        <v>35</v>
      </c>
      <c r="D23" s="530"/>
      <c r="E23" s="477" t="s">
        <v>46</v>
      </c>
      <c r="F23" s="480" t="s">
        <v>224</v>
      </c>
      <c r="G23" s="393" t="s">
        <v>6</v>
      </c>
      <c r="H23" s="471"/>
      <c r="I23" s="99">
        <f>K23-J23</f>
        <v>41405</v>
      </c>
      <c r="J23" s="304">
        <v>30</v>
      </c>
      <c r="K23" s="48">
        <f>M23-L23</f>
        <v>41435</v>
      </c>
      <c r="L23" s="349"/>
      <c r="M23" s="48">
        <f>O23-N23</f>
        <v>41435</v>
      </c>
      <c r="N23" s="304">
        <v>1</v>
      </c>
      <c r="O23" s="48">
        <f>Q23-P23</f>
        <v>41436</v>
      </c>
      <c r="P23" s="349">
        <v>28</v>
      </c>
      <c r="Q23" s="48">
        <f>S23-R23</f>
        <v>41464</v>
      </c>
      <c r="R23" s="50">
        <v>28</v>
      </c>
      <c r="S23" s="48">
        <f>U23-T23</f>
        <v>41492</v>
      </c>
      <c r="T23" s="51"/>
      <c r="U23" s="48">
        <f>W23-V23</f>
        <v>41492</v>
      </c>
      <c r="V23" s="50">
        <v>14</v>
      </c>
      <c r="W23" s="48">
        <v>41506</v>
      </c>
      <c r="X23" s="50">
        <v>3</v>
      </c>
      <c r="Y23" s="48">
        <f>W23+X23</f>
        <v>41509</v>
      </c>
      <c r="Z23" s="50">
        <f>4*30.5</f>
        <v>122</v>
      </c>
      <c r="AA23" s="304">
        <f t="shared" si="3"/>
        <v>4</v>
      </c>
      <c r="AB23" s="103">
        <f t="shared" si="4"/>
        <v>41631</v>
      </c>
      <c r="AH23" s="151"/>
      <c r="AI23" s="465"/>
    </row>
    <row r="24" spans="1:35" ht="15.75" x14ac:dyDescent="0.2">
      <c r="A24" s="133" t="s">
        <v>2</v>
      </c>
      <c r="B24" s="510"/>
      <c r="C24" s="510"/>
      <c r="D24" s="531"/>
      <c r="E24" s="478"/>
      <c r="F24" s="481"/>
      <c r="G24" s="89"/>
      <c r="H24" s="472"/>
      <c r="I24" s="100"/>
      <c r="J24" s="305"/>
      <c r="K24" s="49">
        <f>I24+J24</f>
        <v>0</v>
      </c>
      <c r="L24" s="350"/>
      <c r="M24" s="49">
        <f>K24+L24</f>
        <v>0</v>
      </c>
      <c r="N24" s="305"/>
      <c r="O24" s="49">
        <f>M24+N24</f>
        <v>0</v>
      </c>
      <c r="P24" s="350"/>
      <c r="Q24" s="49">
        <f>O24+P24</f>
        <v>0</v>
      </c>
      <c r="R24" s="56"/>
      <c r="S24" s="49">
        <f>Q24+R24</f>
        <v>0</v>
      </c>
      <c r="T24" s="57"/>
      <c r="U24" s="49">
        <f>S24+T24</f>
        <v>0</v>
      </c>
      <c r="V24" s="56"/>
      <c r="W24" s="49">
        <f>U24+V24</f>
        <v>0</v>
      </c>
      <c r="X24" s="56"/>
      <c r="Y24" s="49">
        <f>W24+X24</f>
        <v>0</v>
      </c>
      <c r="Z24" s="56">
        <f>Z23</f>
        <v>122</v>
      </c>
      <c r="AA24" s="305">
        <f t="shared" si="3"/>
        <v>4</v>
      </c>
      <c r="AB24" s="104">
        <f t="shared" si="4"/>
        <v>122</v>
      </c>
      <c r="AH24" s="151"/>
      <c r="AI24" s="466"/>
    </row>
    <row r="25" spans="1:35" ht="16.5" thickBot="1" x14ac:dyDescent="0.25">
      <c r="A25" s="133" t="s">
        <v>0</v>
      </c>
      <c r="B25" s="510"/>
      <c r="C25" s="510"/>
      <c r="D25" s="532"/>
      <c r="E25" s="484"/>
      <c r="F25" s="482"/>
      <c r="G25" s="95"/>
      <c r="H25" s="473"/>
      <c r="I25" s="403">
        <v>41361</v>
      </c>
      <c r="J25" s="344">
        <f>K25-I25</f>
        <v>-41361</v>
      </c>
      <c r="K25" s="288"/>
      <c r="L25" s="344">
        <f>M25-K25</f>
        <v>0</v>
      </c>
      <c r="M25" s="288"/>
      <c r="N25" s="344">
        <f>O25-M25</f>
        <v>0</v>
      </c>
      <c r="O25" s="288"/>
      <c r="P25" s="344">
        <f>Q25-O25</f>
        <v>0</v>
      </c>
      <c r="Q25" s="288"/>
      <c r="R25" s="96">
        <f>S25-Q25</f>
        <v>0</v>
      </c>
      <c r="S25" s="288"/>
      <c r="T25" s="96">
        <f>U25-S25</f>
        <v>0</v>
      </c>
      <c r="U25" s="288"/>
      <c r="V25" s="96">
        <f>W25-U25</f>
        <v>0</v>
      </c>
      <c r="W25" s="288"/>
      <c r="X25" s="96">
        <f>Y25-W25</f>
        <v>0</v>
      </c>
      <c r="Y25" s="288"/>
      <c r="Z25" s="96"/>
      <c r="AA25" s="307">
        <f t="shared" si="3"/>
        <v>0</v>
      </c>
      <c r="AB25" s="290">
        <f t="shared" si="4"/>
        <v>0</v>
      </c>
      <c r="AH25" s="151"/>
      <c r="AI25" s="467"/>
    </row>
    <row r="26" spans="1:35" ht="17.25" customHeight="1" x14ac:dyDescent="0.2">
      <c r="A26" s="370" t="s">
        <v>1</v>
      </c>
      <c r="B26" s="505" t="s">
        <v>41</v>
      </c>
      <c r="C26" s="505" t="s">
        <v>36</v>
      </c>
      <c r="D26" s="530"/>
      <c r="E26" s="495" t="s">
        <v>46</v>
      </c>
      <c r="F26" s="501" t="s">
        <v>225</v>
      </c>
      <c r="G26" s="391" t="s">
        <v>4</v>
      </c>
      <c r="H26" s="471"/>
      <c r="I26" s="99">
        <f>K26-J26</f>
        <v>41874</v>
      </c>
      <c r="J26" s="304">
        <v>30</v>
      </c>
      <c r="K26" s="48">
        <f>M26-L26</f>
        <v>41904</v>
      </c>
      <c r="L26" s="349"/>
      <c r="M26" s="48">
        <f>O26-N26</f>
        <v>41904</v>
      </c>
      <c r="N26" s="304">
        <v>1</v>
      </c>
      <c r="O26" s="48">
        <f>Q26-P26</f>
        <v>41905</v>
      </c>
      <c r="P26" s="349">
        <v>28</v>
      </c>
      <c r="Q26" s="48">
        <f>S26-R26</f>
        <v>41933</v>
      </c>
      <c r="R26" s="50">
        <v>28</v>
      </c>
      <c r="S26" s="48">
        <f>U26-T26</f>
        <v>41961</v>
      </c>
      <c r="T26" s="51"/>
      <c r="U26" s="48">
        <f>W26-V26</f>
        <v>41961</v>
      </c>
      <c r="V26" s="50">
        <v>14</v>
      </c>
      <c r="W26" s="48">
        <v>41975</v>
      </c>
      <c r="X26" s="50">
        <v>3</v>
      </c>
      <c r="Y26" s="48">
        <f>W26+X26</f>
        <v>41978</v>
      </c>
      <c r="Z26" s="50">
        <f>4*30.5</f>
        <v>122</v>
      </c>
      <c r="AA26" s="304">
        <f t="shared" ref="AA26:AA28" si="9">Z26/30.5</f>
        <v>4</v>
      </c>
      <c r="AB26" s="103">
        <f t="shared" ref="AB26:AB28" si="10">Y26+Z26</f>
        <v>42100</v>
      </c>
      <c r="AH26" s="151"/>
      <c r="AI26" s="465"/>
    </row>
    <row r="27" spans="1:35" ht="15.75" x14ac:dyDescent="0.2">
      <c r="A27" s="371" t="s">
        <v>2</v>
      </c>
      <c r="B27" s="506"/>
      <c r="C27" s="506"/>
      <c r="D27" s="531"/>
      <c r="E27" s="496"/>
      <c r="F27" s="502"/>
      <c r="G27" s="364"/>
      <c r="H27" s="472"/>
      <c r="I27" s="100"/>
      <c r="J27" s="305"/>
      <c r="K27" s="49">
        <f>I27+J27</f>
        <v>0</v>
      </c>
      <c r="L27" s="350"/>
      <c r="M27" s="49">
        <f>K27+L27</f>
        <v>0</v>
      </c>
      <c r="N27" s="305"/>
      <c r="O27" s="49">
        <f>M27+N27</f>
        <v>0</v>
      </c>
      <c r="P27" s="350"/>
      <c r="Q27" s="49">
        <f>O27+P27</f>
        <v>0</v>
      </c>
      <c r="R27" s="56"/>
      <c r="S27" s="49">
        <f>Q27+R27</f>
        <v>0</v>
      </c>
      <c r="T27" s="57"/>
      <c r="U27" s="49">
        <f>S27+T27</f>
        <v>0</v>
      </c>
      <c r="V27" s="56"/>
      <c r="W27" s="49">
        <f>U27+V27</f>
        <v>0</v>
      </c>
      <c r="X27" s="56"/>
      <c r="Y27" s="49">
        <f>W27+X27</f>
        <v>0</v>
      </c>
      <c r="Z27" s="56">
        <f>Z26</f>
        <v>122</v>
      </c>
      <c r="AA27" s="305">
        <f t="shared" si="9"/>
        <v>4</v>
      </c>
      <c r="AB27" s="104">
        <f t="shared" si="10"/>
        <v>122</v>
      </c>
      <c r="AH27" s="151"/>
      <c r="AI27" s="466"/>
    </row>
    <row r="28" spans="1:35" ht="15.75" thickBot="1" x14ac:dyDescent="0.25">
      <c r="A28" s="371" t="s">
        <v>0</v>
      </c>
      <c r="B28" s="506"/>
      <c r="C28" s="506"/>
      <c r="D28" s="532"/>
      <c r="E28" s="504"/>
      <c r="F28" s="503"/>
      <c r="G28" s="95"/>
      <c r="H28" s="473"/>
      <c r="I28" s="286"/>
      <c r="J28" s="344">
        <f>K28-I28</f>
        <v>0</v>
      </c>
      <c r="K28" s="288"/>
      <c r="L28" s="344">
        <f>M28-K28</f>
        <v>0</v>
      </c>
      <c r="M28" s="288"/>
      <c r="N28" s="344">
        <f>O28-M28</f>
        <v>0</v>
      </c>
      <c r="O28" s="288"/>
      <c r="P28" s="344">
        <f>Q28-O28</f>
        <v>0</v>
      </c>
      <c r="Q28" s="288"/>
      <c r="R28" s="96">
        <f>S28-Q28</f>
        <v>0</v>
      </c>
      <c r="S28" s="288"/>
      <c r="T28" s="96">
        <f>U28-S28</f>
        <v>0</v>
      </c>
      <c r="U28" s="288"/>
      <c r="V28" s="96">
        <f>W28-U28</f>
        <v>0</v>
      </c>
      <c r="W28" s="288"/>
      <c r="X28" s="96">
        <f>Y28-W28</f>
        <v>0</v>
      </c>
      <c r="Y28" s="288"/>
      <c r="Z28" s="96"/>
      <c r="AA28" s="307">
        <f t="shared" si="9"/>
        <v>0</v>
      </c>
      <c r="AB28" s="290">
        <f t="shared" si="10"/>
        <v>0</v>
      </c>
      <c r="AH28" s="151"/>
      <c r="AI28" s="467"/>
    </row>
    <row r="29" spans="1:35" ht="15.75" x14ac:dyDescent="0.2">
      <c r="A29" s="132" t="s">
        <v>1</v>
      </c>
      <c r="B29" s="509" t="s">
        <v>41</v>
      </c>
      <c r="C29" s="509" t="s">
        <v>37</v>
      </c>
      <c r="D29" s="530"/>
      <c r="E29" s="477" t="s">
        <v>46</v>
      </c>
      <c r="F29" s="480" t="s">
        <v>200</v>
      </c>
      <c r="G29" s="86" t="s">
        <v>6</v>
      </c>
      <c r="H29" s="468"/>
      <c r="I29" s="99">
        <f>K29-J29</f>
        <v>41439</v>
      </c>
      <c r="J29" s="304">
        <v>30</v>
      </c>
      <c r="K29" s="48">
        <f>M29-L29</f>
        <v>41469</v>
      </c>
      <c r="L29" s="349"/>
      <c r="M29" s="48">
        <f>O29-N29</f>
        <v>41469</v>
      </c>
      <c r="N29" s="304">
        <v>1</v>
      </c>
      <c r="O29" s="48">
        <f>Q29-P29</f>
        <v>41470</v>
      </c>
      <c r="P29" s="349">
        <v>28</v>
      </c>
      <c r="Q29" s="48">
        <f>S29-R29</f>
        <v>41498</v>
      </c>
      <c r="R29" s="50">
        <v>60</v>
      </c>
      <c r="S29" s="48">
        <f>U29-T29</f>
        <v>41558</v>
      </c>
      <c r="T29" s="51"/>
      <c r="U29" s="48">
        <f>W29-V29</f>
        <v>41558</v>
      </c>
      <c r="V29" s="50">
        <v>14</v>
      </c>
      <c r="W29" s="48">
        <v>41572</v>
      </c>
      <c r="X29" s="50">
        <v>3</v>
      </c>
      <c r="Y29" s="48">
        <f>W29+X29</f>
        <v>41575</v>
      </c>
      <c r="Z29" s="50">
        <f>4*30.5</f>
        <v>122</v>
      </c>
      <c r="AA29" s="304">
        <f t="shared" si="3"/>
        <v>4</v>
      </c>
      <c r="AB29" s="103">
        <f t="shared" si="4"/>
        <v>41697</v>
      </c>
      <c r="AH29" s="151"/>
      <c r="AI29" s="465"/>
    </row>
    <row r="30" spans="1:35" ht="15.75" x14ac:dyDescent="0.2">
      <c r="A30" s="133" t="s">
        <v>2</v>
      </c>
      <c r="B30" s="510"/>
      <c r="C30" s="510"/>
      <c r="D30" s="531"/>
      <c r="E30" s="478"/>
      <c r="F30" s="481"/>
      <c r="G30" s="87"/>
      <c r="H30" s="469"/>
      <c r="I30" s="100"/>
      <c r="J30" s="305">
        <v>30</v>
      </c>
      <c r="K30" s="49">
        <f>I30+J30</f>
        <v>30</v>
      </c>
      <c r="L30" s="350"/>
      <c r="M30" s="49">
        <f>K30+L30</f>
        <v>30</v>
      </c>
      <c r="N30" s="305">
        <v>1</v>
      </c>
      <c r="O30" s="49">
        <f>M30+N30</f>
        <v>31</v>
      </c>
      <c r="P30" s="350">
        <v>28</v>
      </c>
      <c r="Q30" s="49">
        <f>O30+P29</f>
        <v>59</v>
      </c>
      <c r="R30" s="56">
        <v>28</v>
      </c>
      <c r="S30" s="49">
        <f>Q30+R30</f>
        <v>87</v>
      </c>
      <c r="T30" s="57"/>
      <c r="U30" s="49">
        <f>S30+T30</f>
        <v>87</v>
      </c>
      <c r="V30" s="56">
        <v>14</v>
      </c>
      <c r="W30" s="49">
        <f>U30+V30</f>
        <v>101</v>
      </c>
      <c r="X30" s="56">
        <v>3</v>
      </c>
      <c r="Y30" s="49">
        <f>W30+X30</f>
        <v>104</v>
      </c>
      <c r="Z30" s="56">
        <f>Z29</f>
        <v>122</v>
      </c>
      <c r="AA30" s="305">
        <f t="shared" si="3"/>
        <v>4</v>
      </c>
      <c r="AB30" s="104">
        <f>Y30+Z30</f>
        <v>226</v>
      </c>
      <c r="AH30" s="151"/>
      <c r="AI30" s="466"/>
    </row>
    <row r="31" spans="1:35" ht="23.25" customHeight="1" x14ac:dyDescent="0.2">
      <c r="A31" s="133" t="s">
        <v>0</v>
      </c>
      <c r="B31" s="511"/>
      <c r="C31" s="511"/>
      <c r="D31" s="532"/>
      <c r="E31" s="479"/>
      <c r="F31" s="482"/>
      <c r="G31" s="47"/>
      <c r="H31" s="470"/>
      <c r="I31" s="287"/>
      <c r="J31" s="345">
        <f>K31-I31</f>
        <v>0</v>
      </c>
      <c r="K31" s="289"/>
      <c r="L31" s="345">
        <f>M31-K31</f>
        <v>0</v>
      </c>
      <c r="M31" s="289"/>
      <c r="N31" s="345">
        <f>O31-M31</f>
        <v>0</v>
      </c>
      <c r="O31" s="289"/>
      <c r="P31" s="345">
        <f>Q31-O31</f>
        <v>0</v>
      </c>
      <c r="Q31" s="289"/>
      <c r="R31" s="53">
        <f>S31-Q31</f>
        <v>0</v>
      </c>
      <c r="S31" s="289"/>
      <c r="T31" s="53">
        <f>U31-S31</f>
        <v>0</v>
      </c>
      <c r="U31" s="289"/>
      <c r="V31" s="53">
        <f>W31-U31</f>
        <v>0</v>
      </c>
      <c r="W31" s="289"/>
      <c r="X31" s="53">
        <f>Y31-W31</f>
        <v>0</v>
      </c>
      <c r="Y31" s="289"/>
      <c r="Z31" s="53"/>
      <c r="AA31" s="308">
        <f t="shared" si="3"/>
        <v>0</v>
      </c>
      <c r="AB31" s="291">
        <f>Y31+Z31</f>
        <v>0</v>
      </c>
      <c r="AH31" s="151"/>
      <c r="AI31" s="467"/>
    </row>
    <row r="32" spans="1:35" ht="15.75" x14ac:dyDescent="0.2">
      <c r="A32" s="370" t="s">
        <v>1</v>
      </c>
      <c r="B32" s="505" t="s">
        <v>41</v>
      </c>
      <c r="C32" s="505" t="s">
        <v>38</v>
      </c>
      <c r="D32" s="530"/>
      <c r="E32" s="495" t="s">
        <v>46</v>
      </c>
      <c r="F32" s="501" t="s">
        <v>213</v>
      </c>
      <c r="G32" s="391" t="s">
        <v>4</v>
      </c>
      <c r="H32" s="468"/>
      <c r="I32" s="99">
        <f>K32-J32</f>
        <v>41870</v>
      </c>
      <c r="J32" s="304">
        <v>30</v>
      </c>
      <c r="K32" s="48">
        <f>M32-L32</f>
        <v>41900</v>
      </c>
      <c r="L32" s="349"/>
      <c r="M32" s="48">
        <f>O32-N32</f>
        <v>41900</v>
      </c>
      <c r="N32" s="304">
        <v>1</v>
      </c>
      <c r="O32" s="48">
        <f>Q32-P32</f>
        <v>41901</v>
      </c>
      <c r="P32" s="349">
        <v>28</v>
      </c>
      <c r="Q32" s="48">
        <f>S32-R32</f>
        <v>41929</v>
      </c>
      <c r="R32" s="50">
        <v>60</v>
      </c>
      <c r="S32" s="48">
        <f>U32-T32</f>
        <v>41989</v>
      </c>
      <c r="T32" s="51"/>
      <c r="U32" s="48">
        <f>W32-V32</f>
        <v>41989</v>
      </c>
      <c r="V32" s="50">
        <v>14</v>
      </c>
      <c r="W32" s="48">
        <v>42003</v>
      </c>
      <c r="X32" s="50">
        <v>3</v>
      </c>
      <c r="Y32" s="48">
        <f>W32+X32</f>
        <v>42006</v>
      </c>
      <c r="Z32" s="50">
        <f>4*30.5</f>
        <v>122</v>
      </c>
      <c r="AA32" s="304">
        <f t="shared" ref="AA32:AA34" si="11">Z32/30.5</f>
        <v>4</v>
      </c>
      <c r="AB32" s="103">
        <f t="shared" ref="AB32" si="12">Y32+Z32</f>
        <v>42128</v>
      </c>
      <c r="AH32" s="151"/>
      <c r="AI32" s="465"/>
    </row>
    <row r="33" spans="1:35" ht="15.75" x14ac:dyDescent="0.2">
      <c r="A33" s="371" t="s">
        <v>2</v>
      </c>
      <c r="B33" s="506"/>
      <c r="C33" s="506"/>
      <c r="D33" s="531"/>
      <c r="E33" s="496"/>
      <c r="F33" s="502"/>
      <c r="G33" s="364"/>
      <c r="H33" s="469"/>
      <c r="I33" s="100"/>
      <c r="J33" s="305">
        <v>30</v>
      </c>
      <c r="K33" s="49">
        <f>I33+J33</f>
        <v>30</v>
      </c>
      <c r="L33" s="350"/>
      <c r="M33" s="49">
        <f>K33+L33</f>
        <v>30</v>
      </c>
      <c r="N33" s="305">
        <v>1</v>
      </c>
      <c r="O33" s="49">
        <f>M33+N33</f>
        <v>31</v>
      </c>
      <c r="P33" s="350">
        <v>28</v>
      </c>
      <c r="Q33" s="49">
        <f>O33+P32</f>
        <v>59</v>
      </c>
      <c r="R33" s="56">
        <v>28</v>
      </c>
      <c r="S33" s="49">
        <f>Q33+R33</f>
        <v>87</v>
      </c>
      <c r="T33" s="57"/>
      <c r="U33" s="49">
        <f>S33+T33</f>
        <v>87</v>
      </c>
      <c r="V33" s="56">
        <v>14</v>
      </c>
      <c r="W33" s="49">
        <f>U33+V33</f>
        <v>101</v>
      </c>
      <c r="X33" s="56">
        <v>3</v>
      </c>
      <c r="Y33" s="49">
        <f>W33+X33</f>
        <v>104</v>
      </c>
      <c r="Z33" s="56">
        <f>Z32</f>
        <v>122</v>
      </c>
      <c r="AA33" s="305">
        <f t="shared" si="11"/>
        <v>4</v>
      </c>
      <c r="AB33" s="104">
        <f t="shared" ref="AB33:AB34" si="13">Y33+Z33</f>
        <v>226</v>
      </c>
      <c r="AH33" s="151"/>
      <c r="AI33" s="466"/>
    </row>
    <row r="34" spans="1:35" ht="23.25" customHeight="1" x14ac:dyDescent="0.2">
      <c r="A34" s="371" t="s">
        <v>0</v>
      </c>
      <c r="B34" s="526"/>
      <c r="C34" s="526"/>
      <c r="D34" s="532"/>
      <c r="E34" s="497"/>
      <c r="F34" s="503"/>
      <c r="G34" s="365"/>
      <c r="H34" s="470"/>
      <c r="I34" s="287"/>
      <c r="J34" s="345">
        <f>K34-I34</f>
        <v>0</v>
      </c>
      <c r="K34" s="289"/>
      <c r="L34" s="345">
        <f>M34-K34</f>
        <v>0</v>
      </c>
      <c r="M34" s="289"/>
      <c r="N34" s="345">
        <f>O34-M34</f>
        <v>0</v>
      </c>
      <c r="O34" s="289"/>
      <c r="P34" s="345">
        <f>Q34-O34</f>
        <v>0</v>
      </c>
      <c r="Q34" s="289"/>
      <c r="R34" s="53">
        <f>S34-Q34</f>
        <v>0</v>
      </c>
      <c r="S34" s="289"/>
      <c r="T34" s="53">
        <f>U34-S34</f>
        <v>0</v>
      </c>
      <c r="U34" s="289"/>
      <c r="V34" s="53">
        <f>W34-U34</f>
        <v>0</v>
      </c>
      <c r="W34" s="289"/>
      <c r="X34" s="53">
        <f>Y34-W34</f>
        <v>0</v>
      </c>
      <c r="Y34" s="289"/>
      <c r="Z34" s="53"/>
      <c r="AA34" s="308">
        <f t="shared" si="11"/>
        <v>0</v>
      </c>
      <c r="AB34" s="291">
        <f t="shared" si="13"/>
        <v>0</v>
      </c>
      <c r="AH34" s="151"/>
      <c r="AI34" s="467"/>
    </row>
    <row r="35" spans="1:35" ht="15.75" x14ac:dyDescent="0.2">
      <c r="A35" s="132" t="s">
        <v>1</v>
      </c>
      <c r="B35" s="509" t="s">
        <v>41</v>
      </c>
      <c r="C35" s="509" t="s">
        <v>208</v>
      </c>
      <c r="D35" s="530"/>
      <c r="E35" s="477" t="s">
        <v>46</v>
      </c>
      <c r="F35" s="527" t="s">
        <v>201</v>
      </c>
      <c r="G35" s="86" t="s">
        <v>4</v>
      </c>
      <c r="H35" s="468"/>
      <c r="I35" s="99">
        <f>K35-J35</f>
        <v>41459</v>
      </c>
      <c r="J35" s="304">
        <v>30</v>
      </c>
      <c r="K35" s="48">
        <f>M35-L35</f>
        <v>41489</v>
      </c>
      <c r="L35" s="349"/>
      <c r="M35" s="48">
        <f>O35-N35</f>
        <v>41489</v>
      </c>
      <c r="N35" s="304">
        <v>1</v>
      </c>
      <c r="O35" s="48">
        <f>Q35-P35</f>
        <v>41490</v>
      </c>
      <c r="P35" s="349">
        <v>28</v>
      </c>
      <c r="Q35" s="48">
        <f>S35-R35</f>
        <v>41518</v>
      </c>
      <c r="R35" s="50">
        <v>28</v>
      </c>
      <c r="S35" s="48">
        <f>U35-T35</f>
        <v>41546</v>
      </c>
      <c r="T35" s="51"/>
      <c r="U35" s="48">
        <f>W35-V35</f>
        <v>41546</v>
      </c>
      <c r="V35" s="50">
        <v>14</v>
      </c>
      <c r="W35" s="48">
        <v>41560</v>
      </c>
      <c r="X35" s="50">
        <v>3</v>
      </c>
      <c r="Y35" s="48">
        <f>W35+X35</f>
        <v>41563</v>
      </c>
      <c r="Z35" s="50">
        <f>4*30.5</f>
        <v>122</v>
      </c>
      <c r="AA35" s="304">
        <f t="shared" si="3"/>
        <v>4</v>
      </c>
      <c r="AB35" s="103">
        <f t="shared" ref="AB35:AB61" si="14">Y35+Z35</f>
        <v>41685</v>
      </c>
      <c r="AH35" s="151"/>
      <c r="AI35" s="465"/>
    </row>
    <row r="36" spans="1:35" ht="15.75" x14ac:dyDescent="0.2">
      <c r="A36" s="133" t="s">
        <v>2</v>
      </c>
      <c r="B36" s="510"/>
      <c r="C36" s="510"/>
      <c r="D36" s="531"/>
      <c r="E36" s="478"/>
      <c r="F36" s="528"/>
      <c r="G36" s="87"/>
      <c r="H36" s="469"/>
      <c r="I36" s="100"/>
      <c r="J36" s="305">
        <v>30</v>
      </c>
      <c r="K36" s="49">
        <f>I36+J36</f>
        <v>30</v>
      </c>
      <c r="L36" s="350"/>
      <c r="M36" s="49">
        <f>K36+L36</f>
        <v>30</v>
      </c>
      <c r="N36" s="305">
        <v>1</v>
      </c>
      <c r="O36" s="49">
        <f>M36+N36</f>
        <v>31</v>
      </c>
      <c r="P36" s="350">
        <v>28</v>
      </c>
      <c r="Q36" s="49">
        <f>O36+P35</f>
        <v>59</v>
      </c>
      <c r="R36" s="56">
        <v>28</v>
      </c>
      <c r="S36" s="49">
        <f>Q36+R36</f>
        <v>87</v>
      </c>
      <c r="T36" s="57"/>
      <c r="U36" s="49">
        <f>S36+T36</f>
        <v>87</v>
      </c>
      <c r="V36" s="56">
        <v>3</v>
      </c>
      <c r="W36" s="49">
        <f>U36+V36</f>
        <v>90</v>
      </c>
      <c r="X36" s="56"/>
      <c r="Y36" s="49">
        <f>W36+X36</f>
        <v>90</v>
      </c>
      <c r="Z36" s="56">
        <f>Z35</f>
        <v>122</v>
      </c>
      <c r="AA36" s="305">
        <f t="shared" si="3"/>
        <v>4</v>
      </c>
      <c r="AB36" s="104">
        <f t="shared" si="14"/>
        <v>212</v>
      </c>
      <c r="AH36" s="151"/>
      <c r="AI36" s="466"/>
    </row>
    <row r="37" spans="1:35" x14ac:dyDescent="0.2">
      <c r="A37" s="133" t="s">
        <v>0</v>
      </c>
      <c r="B37" s="511"/>
      <c r="C37" s="511"/>
      <c r="D37" s="532"/>
      <c r="E37" s="479"/>
      <c r="F37" s="529"/>
      <c r="G37" s="47"/>
      <c r="H37" s="470"/>
      <c r="I37" s="287"/>
      <c r="J37" s="345">
        <f>K37-I37</f>
        <v>0</v>
      </c>
      <c r="K37" s="289"/>
      <c r="L37" s="345">
        <f>M37-K37</f>
        <v>0</v>
      </c>
      <c r="M37" s="289"/>
      <c r="N37" s="345">
        <f>O37-M37</f>
        <v>0</v>
      </c>
      <c r="O37" s="289"/>
      <c r="P37" s="345">
        <f>Q37-O37</f>
        <v>0</v>
      </c>
      <c r="Q37" s="289"/>
      <c r="R37" s="53">
        <f>S37-Q37</f>
        <v>0</v>
      </c>
      <c r="S37" s="289"/>
      <c r="T37" s="53">
        <f>U37-S37</f>
        <v>0</v>
      </c>
      <c r="U37" s="289"/>
      <c r="V37" s="53">
        <f>W37-U37</f>
        <v>0</v>
      </c>
      <c r="W37" s="289"/>
      <c r="X37" s="53">
        <f>Y37-W37</f>
        <v>0</v>
      </c>
      <c r="Y37" s="289"/>
      <c r="Z37" s="53"/>
      <c r="AA37" s="308">
        <f t="shared" si="3"/>
        <v>0</v>
      </c>
      <c r="AB37" s="291">
        <f t="shared" si="14"/>
        <v>0</v>
      </c>
      <c r="AH37" s="151"/>
      <c r="AI37" s="467"/>
    </row>
    <row r="38" spans="1:35" ht="15.75" x14ac:dyDescent="0.2">
      <c r="A38" s="370" t="s">
        <v>1</v>
      </c>
      <c r="B38" s="505" t="s">
        <v>41</v>
      </c>
      <c r="C38" s="505" t="s">
        <v>209</v>
      </c>
      <c r="D38" s="530"/>
      <c r="E38" s="495" t="s">
        <v>46</v>
      </c>
      <c r="F38" s="501" t="s">
        <v>218</v>
      </c>
      <c r="G38" s="391" t="s">
        <v>4</v>
      </c>
      <c r="H38" s="468"/>
      <c r="I38" s="99">
        <f>K38-J38</f>
        <v>41874</v>
      </c>
      <c r="J38" s="304">
        <v>30</v>
      </c>
      <c r="K38" s="48">
        <f>M38-L38</f>
        <v>41904</v>
      </c>
      <c r="L38" s="349"/>
      <c r="M38" s="48">
        <f>O38-N38</f>
        <v>41904</v>
      </c>
      <c r="N38" s="304">
        <v>1</v>
      </c>
      <c r="O38" s="48">
        <f>Q38-P38</f>
        <v>41905</v>
      </c>
      <c r="P38" s="349">
        <v>28</v>
      </c>
      <c r="Q38" s="48">
        <f>S38-R38</f>
        <v>41933</v>
      </c>
      <c r="R38" s="50">
        <v>28</v>
      </c>
      <c r="S38" s="48">
        <f>U38-T38</f>
        <v>41961</v>
      </c>
      <c r="T38" s="51"/>
      <c r="U38" s="48">
        <f>W38-V38</f>
        <v>41961</v>
      </c>
      <c r="V38" s="50">
        <v>14</v>
      </c>
      <c r="W38" s="48">
        <v>41975</v>
      </c>
      <c r="X38" s="50">
        <v>3</v>
      </c>
      <c r="Y38" s="48">
        <f>W38+X38</f>
        <v>41978</v>
      </c>
      <c r="Z38" s="50">
        <f>4*30.5</f>
        <v>122</v>
      </c>
      <c r="AA38" s="304">
        <f t="shared" ref="AA38:AA40" si="15">Z38/30.5</f>
        <v>4</v>
      </c>
      <c r="AB38" s="103">
        <f t="shared" ref="AB38:AB40" si="16">Y38+Z38</f>
        <v>42100</v>
      </c>
      <c r="AH38" s="151"/>
      <c r="AI38" s="465"/>
    </row>
    <row r="39" spans="1:35" ht="15.75" x14ac:dyDescent="0.2">
      <c r="A39" s="371" t="s">
        <v>2</v>
      </c>
      <c r="B39" s="506"/>
      <c r="C39" s="506"/>
      <c r="D39" s="531"/>
      <c r="E39" s="496"/>
      <c r="F39" s="502"/>
      <c r="G39" s="364"/>
      <c r="H39" s="469"/>
      <c r="I39" s="100"/>
      <c r="J39" s="305">
        <v>30</v>
      </c>
      <c r="K39" s="49">
        <f>I39+J39</f>
        <v>30</v>
      </c>
      <c r="L39" s="350"/>
      <c r="M39" s="49">
        <f>K39+L39</f>
        <v>30</v>
      </c>
      <c r="N39" s="305">
        <v>1</v>
      </c>
      <c r="O39" s="49">
        <f>M39+N39</f>
        <v>31</v>
      </c>
      <c r="P39" s="350">
        <v>28</v>
      </c>
      <c r="Q39" s="49">
        <f>O39+P38</f>
        <v>59</v>
      </c>
      <c r="R39" s="56">
        <v>28</v>
      </c>
      <c r="S39" s="49">
        <f>Q39+R39</f>
        <v>87</v>
      </c>
      <c r="T39" s="57"/>
      <c r="U39" s="49">
        <f>S39+T39</f>
        <v>87</v>
      </c>
      <c r="V39" s="56">
        <v>3</v>
      </c>
      <c r="W39" s="49">
        <f>U39+V39</f>
        <v>90</v>
      </c>
      <c r="X39" s="56"/>
      <c r="Y39" s="49">
        <f>W39+X39</f>
        <v>90</v>
      </c>
      <c r="Z39" s="56">
        <f>Z38</f>
        <v>122</v>
      </c>
      <c r="AA39" s="305">
        <f t="shared" si="15"/>
        <v>4</v>
      </c>
      <c r="AB39" s="104">
        <f t="shared" si="16"/>
        <v>212</v>
      </c>
      <c r="AH39" s="151"/>
      <c r="AI39" s="466"/>
    </row>
    <row r="40" spans="1:35" x14ac:dyDescent="0.2">
      <c r="A40" s="371" t="s">
        <v>0</v>
      </c>
      <c r="B40" s="526"/>
      <c r="C40" s="526"/>
      <c r="D40" s="532"/>
      <c r="E40" s="497"/>
      <c r="F40" s="503"/>
      <c r="G40" s="365"/>
      <c r="H40" s="470"/>
      <c r="I40" s="287"/>
      <c r="J40" s="345">
        <f>K40-I40</f>
        <v>0</v>
      </c>
      <c r="K40" s="289"/>
      <c r="L40" s="345">
        <f>M40-K40</f>
        <v>0</v>
      </c>
      <c r="M40" s="289"/>
      <c r="N40" s="345">
        <f>O40-M40</f>
        <v>0</v>
      </c>
      <c r="O40" s="289"/>
      <c r="P40" s="345">
        <f>Q40-O40</f>
        <v>0</v>
      </c>
      <c r="Q40" s="289"/>
      <c r="R40" s="53">
        <f>S40-Q40</f>
        <v>0</v>
      </c>
      <c r="S40" s="289"/>
      <c r="T40" s="53">
        <f>U40-S40</f>
        <v>0</v>
      </c>
      <c r="U40" s="289"/>
      <c r="V40" s="53">
        <f>W40-U40</f>
        <v>0</v>
      </c>
      <c r="W40" s="289"/>
      <c r="X40" s="53">
        <f>Y40-W40</f>
        <v>0</v>
      </c>
      <c r="Y40" s="289"/>
      <c r="Z40" s="53"/>
      <c r="AA40" s="308">
        <f t="shared" si="15"/>
        <v>0</v>
      </c>
      <c r="AB40" s="291">
        <f t="shared" si="16"/>
        <v>0</v>
      </c>
      <c r="AH40" s="151"/>
      <c r="AI40" s="467"/>
    </row>
    <row r="41" spans="1:35" ht="15.75" customHeight="1" x14ac:dyDescent="0.2">
      <c r="A41" s="132" t="s">
        <v>1</v>
      </c>
      <c r="B41" s="509" t="s">
        <v>41</v>
      </c>
      <c r="C41" s="509" t="s">
        <v>210</v>
      </c>
      <c r="D41" s="530"/>
      <c r="E41" s="477" t="s">
        <v>46</v>
      </c>
      <c r="F41" s="480" t="s">
        <v>207</v>
      </c>
      <c r="G41" s="340" t="s">
        <v>4</v>
      </c>
      <c r="H41" s="468"/>
      <c r="I41" s="99">
        <f>K41-J41</f>
        <v>41505</v>
      </c>
      <c r="J41" s="304">
        <v>30</v>
      </c>
      <c r="K41" s="48">
        <f>M41-L41</f>
        <v>41535</v>
      </c>
      <c r="L41" s="349"/>
      <c r="M41" s="48">
        <f>O41-N41</f>
        <v>41535</v>
      </c>
      <c r="N41" s="304">
        <v>1</v>
      </c>
      <c r="O41" s="48">
        <f>Q41-P41</f>
        <v>41536</v>
      </c>
      <c r="P41" s="349">
        <v>28</v>
      </c>
      <c r="Q41" s="48">
        <f>S41-R41</f>
        <v>41564</v>
      </c>
      <c r="R41" s="50">
        <v>60</v>
      </c>
      <c r="S41" s="48">
        <f>U41-T41</f>
        <v>41624</v>
      </c>
      <c r="T41" s="51"/>
      <c r="U41" s="48">
        <f>W41-V41</f>
        <v>41624</v>
      </c>
      <c r="V41" s="50">
        <v>14</v>
      </c>
      <c r="W41" s="48">
        <v>41638</v>
      </c>
      <c r="X41" s="50">
        <v>3</v>
      </c>
      <c r="Y41" s="48">
        <f>W41+X41</f>
        <v>41641</v>
      </c>
      <c r="Z41" s="50">
        <f>4*30.5</f>
        <v>122</v>
      </c>
      <c r="AA41" s="304">
        <f t="shared" ref="AA41:AA43" si="17">Z41/30.5</f>
        <v>4</v>
      </c>
      <c r="AB41" s="103">
        <f t="shared" ref="AB41:AB43" si="18">Y41+Z41</f>
        <v>41763</v>
      </c>
      <c r="AH41" s="151"/>
      <c r="AI41" s="465"/>
    </row>
    <row r="42" spans="1:35" ht="15.75" x14ac:dyDescent="0.2">
      <c r="A42" s="343" t="s">
        <v>2</v>
      </c>
      <c r="B42" s="510"/>
      <c r="C42" s="510"/>
      <c r="D42" s="531"/>
      <c r="E42" s="478"/>
      <c r="F42" s="481"/>
      <c r="G42" s="341"/>
      <c r="H42" s="469"/>
      <c r="I42" s="100"/>
      <c r="J42" s="305">
        <v>30</v>
      </c>
      <c r="K42" s="49">
        <f>I42+J42</f>
        <v>30</v>
      </c>
      <c r="L42" s="350"/>
      <c r="M42" s="49">
        <f>K42+L42</f>
        <v>30</v>
      </c>
      <c r="N42" s="305">
        <v>1</v>
      </c>
      <c r="O42" s="49">
        <f>M42+N42</f>
        <v>31</v>
      </c>
      <c r="P42" s="350">
        <v>28</v>
      </c>
      <c r="Q42" s="49">
        <f>O42+P41</f>
        <v>59</v>
      </c>
      <c r="R42" s="56">
        <v>28</v>
      </c>
      <c r="S42" s="49">
        <f>Q42+R42</f>
        <v>87</v>
      </c>
      <c r="T42" s="57"/>
      <c r="U42" s="49">
        <f>S42+T42</f>
        <v>87</v>
      </c>
      <c r="V42" s="56">
        <v>3</v>
      </c>
      <c r="W42" s="49">
        <f>U42+V42</f>
        <v>90</v>
      </c>
      <c r="X42" s="56">
        <v>14</v>
      </c>
      <c r="Y42" s="49">
        <f>W42+X42</f>
        <v>104</v>
      </c>
      <c r="Z42" s="56">
        <f>Z41</f>
        <v>122</v>
      </c>
      <c r="AA42" s="305">
        <f t="shared" si="17"/>
        <v>4</v>
      </c>
      <c r="AB42" s="104">
        <f t="shared" si="18"/>
        <v>226</v>
      </c>
      <c r="AH42" s="151"/>
      <c r="AI42" s="466"/>
    </row>
    <row r="43" spans="1:35" ht="22.5" customHeight="1" x14ac:dyDescent="0.2">
      <c r="A43" s="343" t="s">
        <v>0</v>
      </c>
      <c r="B43" s="511"/>
      <c r="C43" s="511"/>
      <c r="D43" s="532"/>
      <c r="E43" s="479"/>
      <c r="F43" s="482"/>
      <c r="G43" s="342"/>
      <c r="H43" s="470"/>
      <c r="I43" s="287"/>
      <c r="J43" s="345">
        <f>K43-I43</f>
        <v>0</v>
      </c>
      <c r="K43" s="289"/>
      <c r="L43" s="345">
        <f>M43-K43</f>
        <v>0</v>
      </c>
      <c r="M43" s="289"/>
      <c r="N43" s="345">
        <f>O43-M43</f>
        <v>0</v>
      </c>
      <c r="O43" s="289"/>
      <c r="P43" s="345">
        <f>Q43-O43</f>
        <v>0</v>
      </c>
      <c r="Q43" s="289"/>
      <c r="R43" s="53">
        <f>S43-Q43</f>
        <v>0</v>
      </c>
      <c r="S43" s="289"/>
      <c r="T43" s="53">
        <f>U43-S43</f>
        <v>0</v>
      </c>
      <c r="U43" s="289"/>
      <c r="V43" s="53">
        <f>W43-U43</f>
        <v>0</v>
      </c>
      <c r="W43" s="289"/>
      <c r="X43" s="53">
        <f>Y43-W43</f>
        <v>0</v>
      </c>
      <c r="Y43" s="289"/>
      <c r="Z43" s="53"/>
      <c r="AA43" s="308">
        <f t="shared" si="17"/>
        <v>0</v>
      </c>
      <c r="AB43" s="291">
        <f t="shared" si="18"/>
        <v>0</v>
      </c>
      <c r="AH43" s="151"/>
      <c r="AI43" s="467"/>
    </row>
    <row r="44" spans="1:35" ht="15.75" customHeight="1" x14ac:dyDescent="0.2">
      <c r="A44" s="370" t="s">
        <v>1</v>
      </c>
      <c r="B44" s="505" t="s">
        <v>41</v>
      </c>
      <c r="C44" s="505" t="s">
        <v>174</v>
      </c>
      <c r="D44" s="530"/>
      <c r="E44" s="495" t="s">
        <v>46</v>
      </c>
      <c r="F44" s="501" t="s">
        <v>219</v>
      </c>
      <c r="G44" s="391" t="s">
        <v>4</v>
      </c>
      <c r="H44" s="468"/>
      <c r="I44" s="99">
        <f>K44-J44</f>
        <v>41870</v>
      </c>
      <c r="J44" s="304">
        <v>30</v>
      </c>
      <c r="K44" s="48">
        <f>M44-L44</f>
        <v>41900</v>
      </c>
      <c r="L44" s="349"/>
      <c r="M44" s="48">
        <f>O44-N44</f>
        <v>41900</v>
      </c>
      <c r="N44" s="304">
        <v>1</v>
      </c>
      <c r="O44" s="48">
        <f>Q44-P44</f>
        <v>41901</v>
      </c>
      <c r="P44" s="349">
        <v>28</v>
      </c>
      <c r="Q44" s="48">
        <f>S44-R44</f>
        <v>41929</v>
      </c>
      <c r="R44" s="50">
        <v>60</v>
      </c>
      <c r="S44" s="48">
        <f>U44-T44</f>
        <v>41989</v>
      </c>
      <c r="T44" s="51"/>
      <c r="U44" s="48">
        <f>W44-V44</f>
        <v>41989</v>
      </c>
      <c r="V44" s="50">
        <v>14</v>
      </c>
      <c r="W44" s="48">
        <v>42003</v>
      </c>
      <c r="X44" s="50">
        <v>3</v>
      </c>
      <c r="Y44" s="48">
        <f>W44+X44</f>
        <v>42006</v>
      </c>
      <c r="Z44" s="50">
        <f>4*30.5</f>
        <v>122</v>
      </c>
      <c r="AA44" s="304">
        <f t="shared" ref="AA44:AA46" si="19">Z44/30.5</f>
        <v>4</v>
      </c>
      <c r="AB44" s="103">
        <f t="shared" ref="AB44:AB46" si="20">Y44+Z44</f>
        <v>42128</v>
      </c>
      <c r="AH44" s="151"/>
      <c r="AI44" s="465"/>
    </row>
    <row r="45" spans="1:35" ht="15.75" x14ac:dyDescent="0.2">
      <c r="A45" s="371" t="s">
        <v>2</v>
      </c>
      <c r="B45" s="506"/>
      <c r="C45" s="506"/>
      <c r="D45" s="531"/>
      <c r="E45" s="496"/>
      <c r="F45" s="502"/>
      <c r="G45" s="364"/>
      <c r="H45" s="469"/>
      <c r="I45" s="100"/>
      <c r="J45" s="305">
        <v>30</v>
      </c>
      <c r="K45" s="49">
        <f>I45+J45</f>
        <v>30</v>
      </c>
      <c r="L45" s="350"/>
      <c r="M45" s="49">
        <f>K45+L45</f>
        <v>30</v>
      </c>
      <c r="N45" s="305">
        <v>1</v>
      </c>
      <c r="O45" s="49">
        <f>M45+N45</f>
        <v>31</v>
      </c>
      <c r="P45" s="350">
        <v>28</v>
      </c>
      <c r="Q45" s="49">
        <f>O45+P44</f>
        <v>59</v>
      </c>
      <c r="R45" s="56">
        <v>28</v>
      </c>
      <c r="S45" s="49">
        <f>Q45+R45</f>
        <v>87</v>
      </c>
      <c r="T45" s="57"/>
      <c r="U45" s="49">
        <f>S45+T45</f>
        <v>87</v>
      </c>
      <c r="V45" s="56">
        <v>3</v>
      </c>
      <c r="W45" s="49">
        <f>U45+V45</f>
        <v>90</v>
      </c>
      <c r="X45" s="56">
        <v>14</v>
      </c>
      <c r="Y45" s="49">
        <f>W45+X45</f>
        <v>104</v>
      </c>
      <c r="Z45" s="56">
        <f>Z44</f>
        <v>122</v>
      </c>
      <c r="AA45" s="305">
        <f t="shared" si="19"/>
        <v>4</v>
      </c>
      <c r="AB45" s="104">
        <f t="shared" si="20"/>
        <v>226</v>
      </c>
      <c r="AH45" s="151"/>
      <c r="AI45" s="466"/>
    </row>
    <row r="46" spans="1:35" ht="33" customHeight="1" x14ac:dyDescent="0.2">
      <c r="A46" s="371" t="s">
        <v>0</v>
      </c>
      <c r="B46" s="526"/>
      <c r="C46" s="526"/>
      <c r="D46" s="532"/>
      <c r="E46" s="497"/>
      <c r="F46" s="503"/>
      <c r="G46" s="365"/>
      <c r="H46" s="470"/>
      <c r="I46" s="287"/>
      <c r="J46" s="345">
        <f>K46-I46</f>
        <v>0</v>
      </c>
      <c r="K46" s="289"/>
      <c r="L46" s="345">
        <f>M46-K46</f>
        <v>0</v>
      </c>
      <c r="M46" s="289"/>
      <c r="N46" s="345">
        <f>O46-M46</f>
        <v>0</v>
      </c>
      <c r="O46" s="289"/>
      <c r="P46" s="345">
        <f>Q46-O46</f>
        <v>0</v>
      </c>
      <c r="Q46" s="289"/>
      <c r="R46" s="53">
        <f>S46-Q46</f>
        <v>0</v>
      </c>
      <c r="S46" s="289"/>
      <c r="T46" s="53">
        <f>U46-S46</f>
        <v>0</v>
      </c>
      <c r="U46" s="289"/>
      <c r="V46" s="53">
        <f>W46-U46</f>
        <v>0</v>
      </c>
      <c r="W46" s="289"/>
      <c r="X46" s="53">
        <f>Y46-W46</f>
        <v>0</v>
      </c>
      <c r="Y46" s="289"/>
      <c r="Z46" s="53"/>
      <c r="AA46" s="308">
        <f t="shared" si="19"/>
        <v>0</v>
      </c>
      <c r="AB46" s="291">
        <f t="shared" si="20"/>
        <v>0</v>
      </c>
      <c r="AH46" s="151"/>
      <c r="AI46" s="467"/>
    </row>
    <row r="47" spans="1:35" ht="15.75" x14ac:dyDescent="0.2">
      <c r="A47" s="132" t="s">
        <v>1</v>
      </c>
      <c r="B47" s="509" t="s">
        <v>41</v>
      </c>
      <c r="C47" s="509" t="s">
        <v>180</v>
      </c>
      <c r="D47" s="530"/>
      <c r="E47" s="477" t="s">
        <v>46</v>
      </c>
      <c r="F47" s="527" t="s">
        <v>202</v>
      </c>
      <c r="G47" s="86" t="s">
        <v>4</v>
      </c>
      <c r="H47" s="468"/>
      <c r="I47" s="99">
        <f>K47-J47</f>
        <v>41500</v>
      </c>
      <c r="J47" s="304">
        <v>30</v>
      </c>
      <c r="K47" s="48">
        <f>M47-L47</f>
        <v>41530</v>
      </c>
      <c r="L47" s="349"/>
      <c r="M47" s="48">
        <f>O47-N47</f>
        <v>41530</v>
      </c>
      <c r="N47" s="304">
        <v>1</v>
      </c>
      <c r="O47" s="48">
        <f>Q47-P47</f>
        <v>41531</v>
      </c>
      <c r="P47" s="349">
        <v>28</v>
      </c>
      <c r="Q47" s="48">
        <f>S47-R47</f>
        <v>41559</v>
      </c>
      <c r="R47" s="50">
        <v>60</v>
      </c>
      <c r="S47" s="48">
        <f>U47-T47</f>
        <v>41619</v>
      </c>
      <c r="T47" s="51"/>
      <c r="U47" s="48">
        <f>W47-V47</f>
        <v>41619</v>
      </c>
      <c r="V47" s="50">
        <v>14</v>
      </c>
      <c r="W47" s="48">
        <v>41633</v>
      </c>
      <c r="X47" s="50">
        <v>3</v>
      </c>
      <c r="Y47" s="48">
        <f>W47+X47</f>
        <v>41636</v>
      </c>
      <c r="Z47" s="50">
        <f>4*30.5</f>
        <v>122</v>
      </c>
      <c r="AA47" s="304">
        <f t="shared" si="3"/>
        <v>4</v>
      </c>
      <c r="AB47" s="103">
        <f t="shared" si="14"/>
        <v>41758</v>
      </c>
      <c r="AH47" s="151"/>
      <c r="AI47" s="465"/>
    </row>
    <row r="48" spans="1:35" ht="15.75" x14ac:dyDescent="0.2">
      <c r="A48" s="133" t="s">
        <v>2</v>
      </c>
      <c r="B48" s="510"/>
      <c r="C48" s="510"/>
      <c r="D48" s="531"/>
      <c r="E48" s="478"/>
      <c r="F48" s="528"/>
      <c r="G48" s="87"/>
      <c r="H48" s="469"/>
      <c r="I48" s="100"/>
      <c r="J48" s="305">
        <v>30</v>
      </c>
      <c r="K48" s="49">
        <f>I48+J48</f>
        <v>30</v>
      </c>
      <c r="L48" s="350"/>
      <c r="M48" s="49">
        <f>K48+L48</f>
        <v>30</v>
      </c>
      <c r="N48" s="305">
        <v>1</v>
      </c>
      <c r="O48" s="49">
        <f>M48+N48</f>
        <v>31</v>
      </c>
      <c r="P48" s="350">
        <v>28</v>
      </c>
      <c r="Q48" s="49">
        <f>O48+P47</f>
        <v>59</v>
      </c>
      <c r="R48" s="56">
        <v>28</v>
      </c>
      <c r="S48" s="49">
        <f>Q48+R48</f>
        <v>87</v>
      </c>
      <c r="T48" s="57"/>
      <c r="U48" s="49">
        <f>S48+T48</f>
        <v>87</v>
      </c>
      <c r="V48" s="56">
        <v>3</v>
      </c>
      <c r="W48" s="49">
        <f>U48+V48</f>
        <v>90</v>
      </c>
      <c r="X48" s="56">
        <v>14</v>
      </c>
      <c r="Y48" s="49">
        <f>W48+X48</f>
        <v>104</v>
      </c>
      <c r="Z48" s="56">
        <f>Z47</f>
        <v>122</v>
      </c>
      <c r="AA48" s="305">
        <f t="shared" si="3"/>
        <v>4</v>
      </c>
      <c r="AB48" s="104">
        <f t="shared" si="14"/>
        <v>226</v>
      </c>
      <c r="AH48" s="151"/>
      <c r="AI48" s="466"/>
    </row>
    <row r="49" spans="1:35" x14ac:dyDescent="0.2">
      <c r="A49" s="133" t="s">
        <v>0</v>
      </c>
      <c r="B49" s="511"/>
      <c r="C49" s="511"/>
      <c r="D49" s="532"/>
      <c r="E49" s="479"/>
      <c r="F49" s="529"/>
      <c r="G49" s="47"/>
      <c r="H49" s="470"/>
      <c r="I49" s="287"/>
      <c r="J49" s="345">
        <f>K49-I49</f>
        <v>0</v>
      </c>
      <c r="K49" s="289"/>
      <c r="L49" s="345">
        <f>M49-K49</f>
        <v>0</v>
      </c>
      <c r="M49" s="289"/>
      <c r="N49" s="345">
        <f>O49-M49</f>
        <v>0</v>
      </c>
      <c r="O49" s="289"/>
      <c r="P49" s="345">
        <f>Q49-O49</f>
        <v>0</v>
      </c>
      <c r="Q49" s="289"/>
      <c r="R49" s="53">
        <f>S49-Q49</f>
        <v>0</v>
      </c>
      <c r="S49" s="289"/>
      <c r="T49" s="53">
        <f>U49-S49</f>
        <v>0</v>
      </c>
      <c r="U49" s="289"/>
      <c r="V49" s="53">
        <f>W49-U49</f>
        <v>0</v>
      </c>
      <c r="W49" s="289"/>
      <c r="X49" s="53">
        <f>Y49-W49</f>
        <v>0</v>
      </c>
      <c r="Y49" s="289"/>
      <c r="Z49" s="53"/>
      <c r="AA49" s="308">
        <f t="shared" si="3"/>
        <v>0</v>
      </c>
      <c r="AB49" s="291">
        <f t="shared" si="14"/>
        <v>0</v>
      </c>
      <c r="AH49" s="151"/>
      <c r="AI49" s="467"/>
    </row>
    <row r="50" spans="1:35" ht="15.75" x14ac:dyDescent="0.2">
      <c r="A50" s="370" t="s">
        <v>1</v>
      </c>
      <c r="B50" s="505" t="s">
        <v>41</v>
      </c>
      <c r="C50" s="505" t="s">
        <v>181</v>
      </c>
      <c r="D50" s="530"/>
      <c r="E50" s="495" t="s">
        <v>46</v>
      </c>
      <c r="F50" s="501" t="s">
        <v>220</v>
      </c>
      <c r="G50" s="391" t="s">
        <v>4</v>
      </c>
      <c r="H50" s="468"/>
      <c r="I50" s="99">
        <f>K50-J50</f>
        <v>41865</v>
      </c>
      <c r="J50" s="304">
        <v>30</v>
      </c>
      <c r="K50" s="48">
        <f>M50-L50</f>
        <v>41895</v>
      </c>
      <c r="L50" s="349"/>
      <c r="M50" s="48">
        <f>O50-N50</f>
        <v>41895</v>
      </c>
      <c r="N50" s="304">
        <v>1</v>
      </c>
      <c r="O50" s="48">
        <f>Q50-P50</f>
        <v>41896</v>
      </c>
      <c r="P50" s="349">
        <v>28</v>
      </c>
      <c r="Q50" s="48">
        <f>S50-R50</f>
        <v>41924</v>
      </c>
      <c r="R50" s="50">
        <v>60</v>
      </c>
      <c r="S50" s="48">
        <f>U50-T50</f>
        <v>41984</v>
      </c>
      <c r="T50" s="51"/>
      <c r="U50" s="48">
        <f>W50-V50</f>
        <v>41984</v>
      </c>
      <c r="V50" s="50">
        <v>14</v>
      </c>
      <c r="W50" s="48">
        <v>41998</v>
      </c>
      <c r="X50" s="50">
        <v>3</v>
      </c>
      <c r="Y50" s="48">
        <f>W50+X50</f>
        <v>42001</v>
      </c>
      <c r="Z50" s="50">
        <f>4*30.5</f>
        <v>122</v>
      </c>
      <c r="AA50" s="304">
        <f t="shared" ref="AA50:AA52" si="21">Z50/30.5</f>
        <v>4</v>
      </c>
      <c r="AB50" s="103">
        <f t="shared" ref="AB50:AB52" si="22">Y50+Z50</f>
        <v>42123</v>
      </c>
      <c r="AH50" s="151"/>
      <c r="AI50" s="465"/>
    </row>
    <row r="51" spans="1:35" ht="15.75" x14ac:dyDescent="0.2">
      <c r="A51" s="371" t="s">
        <v>2</v>
      </c>
      <c r="B51" s="506"/>
      <c r="C51" s="506"/>
      <c r="D51" s="531"/>
      <c r="E51" s="496"/>
      <c r="F51" s="502"/>
      <c r="G51" s="364"/>
      <c r="H51" s="469"/>
      <c r="I51" s="100"/>
      <c r="J51" s="305">
        <v>30</v>
      </c>
      <c r="K51" s="49">
        <f>I51+J51</f>
        <v>30</v>
      </c>
      <c r="L51" s="350"/>
      <c r="M51" s="49">
        <f>K51+L51</f>
        <v>30</v>
      </c>
      <c r="N51" s="305">
        <v>1</v>
      </c>
      <c r="O51" s="49">
        <f>M51+N51</f>
        <v>31</v>
      </c>
      <c r="P51" s="350">
        <v>28</v>
      </c>
      <c r="Q51" s="49">
        <f>O51+P50</f>
        <v>59</v>
      </c>
      <c r="R51" s="56">
        <v>28</v>
      </c>
      <c r="S51" s="49">
        <f>Q51+R51</f>
        <v>87</v>
      </c>
      <c r="T51" s="57"/>
      <c r="U51" s="49">
        <f>S51+T51</f>
        <v>87</v>
      </c>
      <c r="V51" s="56">
        <v>3</v>
      </c>
      <c r="W51" s="49">
        <f>U51+V51</f>
        <v>90</v>
      </c>
      <c r="X51" s="56">
        <v>14</v>
      </c>
      <c r="Y51" s="49">
        <f>W51+X51</f>
        <v>104</v>
      </c>
      <c r="Z51" s="56">
        <f>Z50</f>
        <v>122</v>
      </c>
      <c r="AA51" s="305">
        <f t="shared" si="21"/>
        <v>4</v>
      </c>
      <c r="AB51" s="104">
        <f t="shared" si="22"/>
        <v>226</v>
      </c>
      <c r="AH51" s="151"/>
      <c r="AI51" s="466"/>
    </row>
    <row r="52" spans="1:35" x14ac:dyDescent="0.2">
      <c r="A52" s="371" t="s">
        <v>0</v>
      </c>
      <c r="B52" s="526"/>
      <c r="C52" s="526"/>
      <c r="D52" s="532"/>
      <c r="E52" s="497"/>
      <c r="F52" s="503"/>
      <c r="G52" s="365"/>
      <c r="H52" s="470"/>
      <c r="I52" s="287"/>
      <c r="J52" s="345">
        <f>K52-I52</f>
        <v>0</v>
      </c>
      <c r="K52" s="289"/>
      <c r="L52" s="345">
        <f>M52-K52</f>
        <v>0</v>
      </c>
      <c r="M52" s="289"/>
      <c r="N52" s="345">
        <f>O52-M52</f>
        <v>0</v>
      </c>
      <c r="O52" s="289"/>
      <c r="P52" s="345">
        <f>Q52-O52</f>
        <v>0</v>
      </c>
      <c r="Q52" s="289"/>
      <c r="R52" s="53">
        <f>S52-Q52</f>
        <v>0</v>
      </c>
      <c r="S52" s="289"/>
      <c r="T52" s="53">
        <f>U52-S52</f>
        <v>0</v>
      </c>
      <c r="U52" s="289"/>
      <c r="V52" s="53">
        <f>W52-U52</f>
        <v>0</v>
      </c>
      <c r="W52" s="289"/>
      <c r="X52" s="53">
        <f>Y52-W52</f>
        <v>0</v>
      </c>
      <c r="Y52" s="289"/>
      <c r="Z52" s="53"/>
      <c r="AA52" s="308">
        <f t="shared" si="21"/>
        <v>0</v>
      </c>
      <c r="AB52" s="291">
        <f t="shared" si="22"/>
        <v>0</v>
      </c>
      <c r="AH52" s="151"/>
      <c r="AI52" s="467"/>
    </row>
    <row r="53" spans="1:35" ht="15.75" x14ac:dyDescent="0.2">
      <c r="A53" s="132" t="s">
        <v>1</v>
      </c>
      <c r="B53" s="509" t="s">
        <v>41</v>
      </c>
      <c r="C53" s="509" t="s">
        <v>214</v>
      </c>
      <c r="D53" s="530"/>
      <c r="E53" s="477" t="s">
        <v>46</v>
      </c>
      <c r="F53" s="527" t="s">
        <v>203</v>
      </c>
      <c r="G53" s="340" t="s">
        <v>4</v>
      </c>
      <c r="H53" s="468"/>
      <c r="I53" s="99">
        <f>K53-J53</f>
        <v>41743</v>
      </c>
      <c r="J53" s="304">
        <v>30</v>
      </c>
      <c r="K53" s="48">
        <f>M53-L53</f>
        <v>41773</v>
      </c>
      <c r="L53" s="349"/>
      <c r="M53" s="48">
        <f>O53-N53</f>
        <v>41773</v>
      </c>
      <c r="N53" s="304">
        <v>1</v>
      </c>
      <c r="O53" s="48">
        <f>Q53-P53</f>
        <v>41774</v>
      </c>
      <c r="P53" s="349">
        <v>28</v>
      </c>
      <c r="Q53" s="48">
        <f>S53-R53</f>
        <v>41802</v>
      </c>
      <c r="R53" s="50">
        <v>60</v>
      </c>
      <c r="S53" s="48">
        <f>U53-T53</f>
        <v>41862</v>
      </c>
      <c r="T53" s="51"/>
      <c r="U53" s="48">
        <f>W53-V53</f>
        <v>41862</v>
      </c>
      <c r="V53" s="50">
        <v>14</v>
      </c>
      <c r="W53" s="48">
        <v>41876</v>
      </c>
      <c r="X53" s="50">
        <v>3</v>
      </c>
      <c r="Y53" s="48">
        <f>W53+X53</f>
        <v>41879</v>
      </c>
      <c r="Z53" s="50">
        <f>4*30.5</f>
        <v>122</v>
      </c>
      <c r="AA53" s="304">
        <f t="shared" ref="AA53:AA55" si="23">Z53/30.5</f>
        <v>4</v>
      </c>
      <c r="AB53" s="103">
        <f t="shared" ref="AB53:AB55" si="24">Y53+Z53</f>
        <v>42001</v>
      </c>
      <c r="AH53" s="151"/>
      <c r="AI53" s="465"/>
    </row>
    <row r="54" spans="1:35" ht="15.75" x14ac:dyDescent="0.2">
      <c r="A54" s="343" t="s">
        <v>2</v>
      </c>
      <c r="B54" s="510"/>
      <c r="C54" s="510"/>
      <c r="D54" s="531"/>
      <c r="E54" s="478"/>
      <c r="F54" s="528"/>
      <c r="G54" s="341"/>
      <c r="H54" s="469"/>
      <c r="I54" s="100"/>
      <c r="J54" s="305">
        <v>30</v>
      </c>
      <c r="K54" s="49">
        <f>I54+J54</f>
        <v>30</v>
      </c>
      <c r="L54" s="350"/>
      <c r="M54" s="49">
        <f>K54+L54</f>
        <v>30</v>
      </c>
      <c r="N54" s="305">
        <v>1</v>
      </c>
      <c r="O54" s="49">
        <f>M54+N54</f>
        <v>31</v>
      </c>
      <c r="P54" s="350">
        <v>28</v>
      </c>
      <c r="Q54" s="49">
        <f>O54+P53</f>
        <v>59</v>
      </c>
      <c r="R54" s="56">
        <v>28</v>
      </c>
      <c r="S54" s="49">
        <f>Q54+R54</f>
        <v>87</v>
      </c>
      <c r="T54" s="57"/>
      <c r="U54" s="49">
        <f>S54+T54</f>
        <v>87</v>
      </c>
      <c r="V54" s="56">
        <v>3</v>
      </c>
      <c r="W54" s="49">
        <f>U54+V54</f>
        <v>90</v>
      </c>
      <c r="X54" s="56"/>
      <c r="Y54" s="49">
        <f>W54+X54</f>
        <v>90</v>
      </c>
      <c r="Z54" s="56">
        <f>Z53</f>
        <v>122</v>
      </c>
      <c r="AA54" s="305">
        <f t="shared" si="23"/>
        <v>4</v>
      </c>
      <c r="AB54" s="104">
        <f t="shared" si="24"/>
        <v>212</v>
      </c>
      <c r="AH54" s="151"/>
      <c r="AI54" s="466"/>
    </row>
    <row r="55" spans="1:35" x14ac:dyDescent="0.2">
      <c r="A55" s="343" t="s">
        <v>0</v>
      </c>
      <c r="B55" s="511"/>
      <c r="C55" s="511"/>
      <c r="D55" s="532"/>
      <c r="E55" s="479"/>
      <c r="F55" s="529"/>
      <c r="G55" s="342"/>
      <c r="H55" s="470"/>
      <c r="I55" s="287"/>
      <c r="J55" s="345">
        <f>K55-I55</f>
        <v>0</v>
      </c>
      <c r="K55" s="289"/>
      <c r="L55" s="345">
        <f>M55-K55</f>
        <v>0</v>
      </c>
      <c r="M55" s="289"/>
      <c r="N55" s="345">
        <f>O55-M55</f>
        <v>0</v>
      </c>
      <c r="O55" s="289"/>
      <c r="P55" s="345">
        <f>Q55-O55</f>
        <v>0</v>
      </c>
      <c r="Q55" s="289"/>
      <c r="R55" s="53">
        <f>S55-Q55</f>
        <v>0</v>
      </c>
      <c r="S55" s="289"/>
      <c r="T55" s="53">
        <f>U55-S55</f>
        <v>0</v>
      </c>
      <c r="U55" s="289"/>
      <c r="V55" s="53">
        <f>W55-U55</f>
        <v>0</v>
      </c>
      <c r="W55" s="289"/>
      <c r="X55" s="53">
        <f>Y55-W55</f>
        <v>0</v>
      </c>
      <c r="Y55" s="289"/>
      <c r="Z55" s="53"/>
      <c r="AA55" s="308">
        <f t="shared" si="23"/>
        <v>0</v>
      </c>
      <c r="AB55" s="291">
        <f t="shared" si="24"/>
        <v>0</v>
      </c>
      <c r="AH55" s="151"/>
      <c r="AI55" s="467"/>
    </row>
    <row r="56" spans="1:35" ht="15.75" x14ac:dyDescent="0.2">
      <c r="A56" s="370" t="s">
        <v>1</v>
      </c>
      <c r="B56" s="505" t="s">
        <v>41</v>
      </c>
      <c r="C56" s="505" t="s">
        <v>215</v>
      </c>
      <c r="D56" s="530"/>
      <c r="E56" s="495" t="s">
        <v>46</v>
      </c>
      <c r="F56" s="501" t="s">
        <v>221</v>
      </c>
      <c r="G56" s="391" t="s">
        <v>4</v>
      </c>
      <c r="H56" s="468"/>
      <c r="I56" s="99">
        <f>K56-J56</f>
        <v>41743</v>
      </c>
      <c r="J56" s="304">
        <v>30</v>
      </c>
      <c r="K56" s="48">
        <f>M56-L56</f>
        <v>41773</v>
      </c>
      <c r="L56" s="349"/>
      <c r="M56" s="48">
        <f>O56-N56</f>
        <v>41773</v>
      </c>
      <c r="N56" s="304">
        <v>1</v>
      </c>
      <c r="O56" s="48">
        <f>Q56-P56</f>
        <v>41774</v>
      </c>
      <c r="P56" s="349">
        <v>28</v>
      </c>
      <c r="Q56" s="48">
        <f>S56-R56</f>
        <v>41802</v>
      </c>
      <c r="R56" s="50">
        <v>60</v>
      </c>
      <c r="S56" s="48">
        <f>U56-T56</f>
        <v>41862</v>
      </c>
      <c r="T56" s="51"/>
      <c r="U56" s="48">
        <f>W56-V56</f>
        <v>41862</v>
      </c>
      <c r="V56" s="50">
        <v>14</v>
      </c>
      <c r="W56" s="48">
        <v>41876</v>
      </c>
      <c r="X56" s="50">
        <v>3</v>
      </c>
      <c r="Y56" s="48">
        <f>W56+X56</f>
        <v>41879</v>
      </c>
      <c r="Z56" s="50">
        <f>4*30.5</f>
        <v>122</v>
      </c>
      <c r="AA56" s="304">
        <f t="shared" ref="AA56:AA58" si="25">Z56/30.5</f>
        <v>4</v>
      </c>
      <c r="AB56" s="103">
        <f t="shared" ref="AB56:AB58" si="26">Y56+Z56</f>
        <v>42001</v>
      </c>
      <c r="AH56" s="151"/>
      <c r="AI56" s="465"/>
    </row>
    <row r="57" spans="1:35" ht="15.75" x14ac:dyDescent="0.2">
      <c r="A57" s="371" t="s">
        <v>2</v>
      </c>
      <c r="B57" s="506"/>
      <c r="C57" s="506"/>
      <c r="D57" s="531"/>
      <c r="E57" s="496"/>
      <c r="F57" s="502"/>
      <c r="G57" s="364"/>
      <c r="H57" s="469"/>
      <c r="I57" s="100"/>
      <c r="J57" s="305">
        <v>30</v>
      </c>
      <c r="K57" s="49">
        <f>I57+J57</f>
        <v>30</v>
      </c>
      <c r="L57" s="350"/>
      <c r="M57" s="49">
        <f>K57+L57</f>
        <v>30</v>
      </c>
      <c r="N57" s="305">
        <v>1</v>
      </c>
      <c r="O57" s="49">
        <f>M57+N57</f>
        <v>31</v>
      </c>
      <c r="P57" s="350">
        <v>28</v>
      </c>
      <c r="Q57" s="49">
        <f>O57+P56</f>
        <v>59</v>
      </c>
      <c r="R57" s="56">
        <v>28</v>
      </c>
      <c r="S57" s="49">
        <f>Q57+R57</f>
        <v>87</v>
      </c>
      <c r="T57" s="57"/>
      <c r="U57" s="49">
        <f>S57+T57</f>
        <v>87</v>
      </c>
      <c r="V57" s="56">
        <v>3</v>
      </c>
      <c r="W57" s="49">
        <f>U57+V57</f>
        <v>90</v>
      </c>
      <c r="X57" s="56"/>
      <c r="Y57" s="49">
        <f>W57+X57</f>
        <v>90</v>
      </c>
      <c r="Z57" s="56">
        <f>Z56</f>
        <v>122</v>
      </c>
      <c r="AA57" s="305">
        <f t="shared" si="25"/>
        <v>4</v>
      </c>
      <c r="AB57" s="104">
        <f t="shared" si="26"/>
        <v>212</v>
      </c>
      <c r="AH57" s="151"/>
      <c r="AI57" s="466"/>
    </row>
    <row r="58" spans="1:35" x14ac:dyDescent="0.2">
      <c r="A58" s="371" t="s">
        <v>0</v>
      </c>
      <c r="B58" s="526"/>
      <c r="C58" s="526"/>
      <c r="D58" s="532"/>
      <c r="E58" s="497"/>
      <c r="F58" s="503"/>
      <c r="G58" s="365"/>
      <c r="H58" s="470"/>
      <c r="I58" s="287"/>
      <c r="J58" s="345">
        <f>K58-I58</f>
        <v>0</v>
      </c>
      <c r="K58" s="289"/>
      <c r="L58" s="345">
        <f>M58-K58</f>
        <v>0</v>
      </c>
      <c r="M58" s="289"/>
      <c r="N58" s="345">
        <f>O58-M58</f>
        <v>0</v>
      </c>
      <c r="O58" s="289"/>
      <c r="P58" s="345">
        <f>Q58-O58</f>
        <v>0</v>
      </c>
      <c r="Q58" s="289"/>
      <c r="R58" s="53">
        <f>S58-Q58</f>
        <v>0</v>
      </c>
      <c r="S58" s="289"/>
      <c r="T58" s="53">
        <f>U58-S58</f>
        <v>0</v>
      </c>
      <c r="U58" s="289"/>
      <c r="V58" s="53">
        <f>W58-U58</f>
        <v>0</v>
      </c>
      <c r="W58" s="289"/>
      <c r="X58" s="53">
        <f>Y58-W58</f>
        <v>0</v>
      </c>
      <c r="Y58" s="289"/>
      <c r="Z58" s="53"/>
      <c r="AA58" s="308">
        <f t="shared" si="25"/>
        <v>0</v>
      </c>
      <c r="AB58" s="291">
        <f t="shared" si="26"/>
        <v>0</v>
      </c>
      <c r="AH58" s="151"/>
      <c r="AI58" s="467"/>
    </row>
    <row r="59" spans="1:35" ht="15.75" x14ac:dyDescent="0.2">
      <c r="A59" s="132" t="s">
        <v>1</v>
      </c>
      <c r="B59" s="509" t="s">
        <v>41</v>
      </c>
      <c r="C59" s="509" t="s">
        <v>216</v>
      </c>
      <c r="D59" s="530"/>
      <c r="E59" s="477" t="s">
        <v>46</v>
      </c>
      <c r="F59" s="527" t="s">
        <v>204</v>
      </c>
      <c r="G59" s="86" t="s">
        <v>4</v>
      </c>
      <c r="H59" s="468"/>
      <c r="I59" s="99">
        <f>K59-J59</f>
        <v>41415</v>
      </c>
      <c r="J59" s="304">
        <v>30</v>
      </c>
      <c r="K59" s="48">
        <f>M59-L59</f>
        <v>41445</v>
      </c>
      <c r="L59" s="349"/>
      <c r="M59" s="48">
        <f>O59-N59</f>
        <v>41445</v>
      </c>
      <c r="N59" s="304">
        <v>1</v>
      </c>
      <c r="O59" s="48">
        <f>Q59-P59</f>
        <v>41446</v>
      </c>
      <c r="P59" s="349">
        <v>28</v>
      </c>
      <c r="Q59" s="48">
        <f>S59-R59</f>
        <v>41474</v>
      </c>
      <c r="R59" s="50">
        <v>60</v>
      </c>
      <c r="S59" s="48">
        <f>U59-T59</f>
        <v>41534</v>
      </c>
      <c r="T59" s="51"/>
      <c r="U59" s="48">
        <f>W59-V59</f>
        <v>41534</v>
      </c>
      <c r="V59" s="50">
        <v>14</v>
      </c>
      <c r="W59" s="48">
        <v>41548</v>
      </c>
      <c r="X59" s="50">
        <v>3</v>
      </c>
      <c r="Y59" s="48">
        <f>W59+X59</f>
        <v>41551</v>
      </c>
      <c r="Z59" s="50">
        <f>4*30.5</f>
        <v>122</v>
      </c>
      <c r="AA59" s="304">
        <f t="shared" si="3"/>
        <v>4</v>
      </c>
      <c r="AB59" s="103">
        <f t="shared" si="14"/>
        <v>41673</v>
      </c>
      <c r="AH59" s="151"/>
      <c r="AI59" s="465"/>
    </row>
    <row r="60" spans="1:35" ht="15.75" x14ac:dyDescent="0.2">
      <c r="A60" s="133" t="s">
        <v>2</v>
      </c>
      <c r="B60" s="510"/>
      <c r="C60" s="510"/>
      <c r="D60" s="531"/>
      <c r="E60" s="478"/>
      <c r="F60" s="528"/>
      <c r="G60" s="87"/>
      <c r="H60" s="469"/>
      <c r="I60" s="100"/>
      <c r="J60" s="305">
        <v>30</v>
      </c>
      <c r="K60" s="49">
        <f>I60+J60</f>
        <v>30</v>
      </c>
      <c r="L60" s="350"/>
      <c r="M60" s="49">
        <f>K60+L60</f>
        <v>30</v>
      </c>
      <c r="N60" s="305">
        <v>1</v>
      </c>
      <c r="O60" s="49">
        <f>M60+N60</f>
        <v>31</v>
      </c>
      <c r="P60" s="350">
        <v>28</v>
      </c>
      <c r="Q60" s="49">
        <f>O60+P59</f>
        <v>59</v>
      </c>
      <c r="R60" s="56">
        <v>28</v>
      </c>
      <c r="S60" s="49">
        <f>Q60+R60</f>
        <v>87</v>
      </c>
      <c r="T60" s="57"/>
      <c r="U60" s="49">
        <f>S60+T60</f>
        <v>87</v>
      </c>
      <c r="V60" s="56">
        <v>3</v>
      </c>
      <c r="W60" s="49">
        <f>U60+V60</f>
        <v>90</v>
      </c>
      <c r="X60" s="56"/>
      <c r="Y60" s="49">
        <f>W60+X60</f>
        <v>90</v>
      </c>
      <c r="Z60" s="56">
        <f>Z59</f>
        <v>122</v>
      </c>
      <c r="AA60" s="305">
        <f t="shared" si="3"/>
        <v>4</v>
      </c>
      <c r="AB60" s="104">
        <f t="shared" si="14"/>
        <v>212</v>
      </c>
      <c r="AH60" s="151"/>
      <c r="AI60" s="466"/>
    </row>
    <row r="61" spans="1:35" x14ac:dyDescent="0.2">
      <c r="A61" s="133" t="s">
        <v>0</v>
      </c>
      <c r="B61" s="511"/>
      <c r="C61" s="511"/>
      <c r="D61" s="532"/>
      <c r="E61" s="479"/>
      <c r="F61" s="529"/>
      <c r="G61" s="47"/>
      <c r="H61" s="470"/>
      <c r="I61" s="287"/>
      <c r="J61" s="345">
        <f>K61-I61</f>
        <v>0</v>
      </c>
      <c r="K61" s="289"/>
      <c r="L61" s="345">
        <f>M61-K61</f>
        <v>0</v>
      </c>
      <c r="M61" s="289"/>
      <c r="N61" s="345">
        <f>O61-M61</f>
        <v>0</v>
      </c>
      <c r="O61" s="289"/>
      <c r="P61" s="345">
        <f>Q61-O61</f>
        <v>0</v>
      </c>
      <c r="Q61" s="289"/>
      <c r="R61" s="53">
        <f>S61-Q61</f>
        <v>0</v>
      </c>
      <c r="S61" s="289"/>
      <c r="T61" s="53">
        <f>U61-S61</f>
        <v>0</v>
      </c>
      <c r="U61" s="289"/>
      <c r="V61" s="53">
        <f>W61-U61</f>
        <v>0</v>
      </c>
      <c r="W61" s="289"/>
      <c r="X61" s="53">
        <f>Y61-W61</f>
        <v>0</v>
      </c>
      <c r="Y61" s="289"/>
      <c r="Z61" s="53"/>
      <c r="AA61" s="308">
        <f t="shared" si="3"/>
        <v>0</v>
      </c>
      <c r="AB61" s="291">
        <f t="shared" si="14"/>
        <v>0</v>
      </c>
      <c r="AH61" s="151"/>
      <c r="AI61" s="467"/>
    </row>
    <row r="62" spans="1:35" ht="15.75" x14ac:dyDescent="0.2">
      <c r="A62" s="370" t="s">
        <v>1</v>
      </c>
      <c r="B62" s="505" t="s">
        <v>41</v>
      </c>
      <c r="C62" s="505" t="s">
        <v>217</v>
      </c>
      <c r="D62" s="530"/>
      <c r="E62" s="495" t="s">
        <v>46</v>
      </c>
      <c r="F62" s="501" t="s">
        <v>222</v>
      </c>
      <c r="G62" s="391" t="s">
        <v>4</v>
      </c>
      <c r="H62" s="468"/>
      <c r="I62" s="99">
        <f>K62-J62</f>
        <v>41842</v>
      </c>
      <c r="J62" s="304">
        <v>30</v>
      </c>
      <c r="K62" s="48">
        <f>M62-L62</f>
        <v>41872</v>
      </c>
      <c r="L62" s="349"/>
      <c r="M62" s="48">
        <f>O62-N62</f>
        <v>41872</v>
      </c>
      <c r="N62" s="304">
        <v>1</v>
      </c>
      <c r="O62" s="48">
        <f>Q62-P62</f>
        <v>41873</v>
      </c>
      <c r="P62" s="349">
        <v>28</v>
      </c>
      <c r="Q62" s="48">
        <f>S62-R62</f>
        <v>41901</v>
      </c>
      <c r="R62" s="50">
        <v>60</v>
      </c>
      <c r="S62" s="48">
        <f>U62-T62</f>
        <v>41961</v>
      </c>
      <c r="T62" s="51"/>
      <c r="U62" s="48">
        <f>W62-V62</f>
        <v>41961</v>
      </c>
      <c r="V62" s="50">
        <v>14</v>
      </c>
      <c r="W62" s="48">
        <v>41975</v>
      </c>
      <c r="X62" s="50">
        <v>3</v>
      </c>
      <c r="Y62" s="48">
        <f>W62+X62</f>
        <v>41978</v>
      </c>
      <c r="Z62" s="50">
        <f>4*30.5</f>
        <v>122</v>
      </c>
      <c r="AA62" s="304">
        <f t="shared" ref="AA62:AA64" si="27">Z62/30.5</f>
        <v>4</v>
      </c>
      <c r="AB62" s="103">
        <f t="shared" ref="AB62:AB64" si="28">Y62+Z62</f>
        <v>42100</v>
      </c>
      <c r="AH62" s="151"/>
      <c r="AI62" s="465"/>
    </row>
    <row r="63" spans="1:35" ht="15.75" x14ac:dyDescent="0.2">
      <c r="A63" s="371" t="s">
        <v>2</v>
      </c>
      <c r="B63" s="506"/>
      <c r="C63" s="506"/>
      <c r="D63" s="531"/>
      <c r="E63" s="496"/>
      <c r="F63" s="502"/>
      <c r="G63" s="364"/>
      <c r="H63" s="469"/>
      <c r="I63" s="100"/>
      <c r="J63" s="305">
        <v>30</v>
      </c>
      <c r="K63" s="49">
        <f>I63+J63</f>
        <v>30</v>
      </c>
      <c r="L63" s="350"/>
      <c r="M63" s="49">
        <f>K63+L63</f>
        <v>30</v>
      </c>
      <c r="N63" s="305">
        <v>1</v>
      </c>
      <c r="O63" s="49">
        <f>M63+N63</f>
        <v>31</v>
      </c>
      <c r="P63" s="350">
        <v>28</v>
      </c>
      <c r="Q63" s="49">
        <f>O63+P62</f>
        <v>59</v>
      </c>
      <c r="R63" s="56">
        <v>28</v>
      </c>
      <c r="S63" s="49">
        <f>Q63+R63</f>
        <v>87</v>
      </c>
      <c r="T63" s="57"/>
      <c r="U63" s="49">
        <f>S63+T63</f>
        <v>87</v>
      </c>
      <c r="V63" s="56">
        <v>3</v>
      </c>
      <c r="W63" s="49">
        <f>U63+V63</f>
        <v>90</v>
      </c>
      <c r="X63" s="56"/>
      <c r="Y63" s="49">
        <f>W63+X63</f>
        <v>90</v>
      </c>
      <c r="Z63" s="56">
        <f>Z62</f>
        <v>122</v>
      </c>
      <c r="AA63" s="305">
        <f t="shared" si="27"/>
        <v>4</v>
      </c>
      <c r="AB63" s="104">
        <f t="shared" si="28"/>
        <v>212</v>
      </c>
      <c r="AH63" s="151"/>
      <c r="AI63" s="466"/>
    </row>
    <row r="64" spans="1:35" x14ac:dyDescent="0.2">
      <c r="A64" s="390" t="s">
        <v>0</v>
      </c>
      <c r="B64" s="526"/>
      <c r="C64" s="526"/>
      <c r="D64" s="532"/>
      <c r="E64" s="497"/>
      <c r="F64" s="503"/>
      <c r="G64" s="365"/>
      <c r="H64" s="470"/>
      <c r="I64" s="287"/>
      <c r="J64" s="345">
        <f>K64-I64</f>
        <v>0</v>
      </c>
      <c r="K64" s="289"/>
      <c r="L64" s="345">
        <f>M64-K64</f>
        <v>0</v>
      </c>
      <c r="M64" s="289"/>
      <c r="N64" s="345">
        <f>O64-M64</f>
        <v>0</v>
      </c>
      <c r="O64" s="289"/>
      <c r="P64" s="345">
        <f>Q64-O64</f>
        <v>0</v>
      </c>
      <c r="Q64" s="289"/>
      <c r="R64" s="53">
        <f>S64-Q64</f>
        <v>0</v>
      </c>
      <c r="S64" s="289"/>
      <c r="T64" s="53">
        <f>U64-S64</f>
        <v>0</v>
      </c>
      <c r="U64" s="289"/>
      <c r="V64" s="53">
        <f>W64-U64</f>
        <v>0</v>
      </c>
      <c r="W64" s="289"/>
      <c r="X64" s="53">
        <f>Y64-W64</f>
        <v>0</v>
      </c>
      <c r="Y64" s="289"/>
      <c r="Z64" s="53"/>
      <c r="AA64" s="308">
        <f t="shared" si="27"/>
        <v>0</v>
      </c>
      <c r="AB64" s="291">
        <f t="shared" si="28"/>
        <v>0</v>
      </c>
      <c r="AH64" s="151"/>
      <c r="AI64" s="467"/>
    </row>
    <row r="65" spans="1:35" s="31" customFormat="1" ht="15.75" hidden="1" customHeight="1" x14ac:dyDescent="0.2">
      <c r="A65" s="383"/>
      <c r="B65" s="385"/>
      <c r="C65" s="386"/>
      <c r="D65" s="384"/>
      <c r="E65" s="386"/>
      <c r="F65" s="387"/>
      <c r="G65" s="383"/>
      <c r="H65" s="388"/>
      <c r="I65" s="378"/>
      <c r="J65" s="379"/>
      <c r="K65" s="378"/>
      <c r="L65" s="380"/>
      <c r="M65" s="378"/>
      <c r="N65" s="379"/>
      <c r="O65" s="378"/>
      <c r="P65" s="380"/>
      <c r="Q65" s="378"/>
      <c r="R65" s="381"/>
      <c r="S65" s="378"/>
      <c r="T65" s="382"/>
      <c r="U65" s="378"/>
      <c r="V65" s="381"/>
      <c r="W65" s="378"/>
      <c r="X65" s="381"/>
      <c r="Y65" s="378"/>
      <c r="Z65" s="379"/>
      <c r="AA65" s="379"/>
      <c r="AB65" s="378"/>
      <c r="AI65" s="132"/>
    </row>
    <row r="66" spans="1:35" ht="15.75" customHeight="1" x14ac:dyDescent="0.2">
      <c r="A66" s="375"/>
      <c r="B66" s="386"/>
      <c r="C66" s="386"/>
      <c r="D66" s="384"/>
      <c r="E66" s="386"/>
      <c r="F66" s="387"/>
      <c r="G66" s="375"/>
      <c r="H66" s="389"/>
      <c r="I66" s="198"/>
      <c r="J66" s="376"/>
      <c r="K66" s="198"/>
      <c r="L66" s="373"/>
      <c r="M66" s="198"/>
      <c r="N66" s="376"/>
      <c r="O66" s="198"/>
      <c r="P66" s="373"/>
      <c r="Q66" s="198"/>
      <c r="R66" s="377"/>
      <c r="S66" s="198"/>
      <c r="T66" s="374"/>
      <c r="U66" s="198"/>
      <c r="V66" s="377"/>
      <c r="W66" s="198"/>
      <c r="X66" s="377"/>
      <c r="Y66" s="198"/>
      <c r="Z66" s="376"/>
      <c r="AA66" s="376"/>
      <c r="AB66" s="198"/>
      <c r="AI66" s="362"/>
    </row>
  </sheetData>
  <autoFilter ref="A5:AG25"/>
  <mergeCells count="135">
    <mergeCell ref="D14:D16"/>
    <mergeCell ref="D17:D19"/>
    <mergeCell ref="D20:D22"/>
    <mergeCell ref="D23:D25"/>
    <mergeCell ref="D29:D31"/>
    <mergeCell ref="D32:D34"/>
    <mergeCell ref="D35:D37"/>
    <mergeCell ref="D26:D28"/>
    <mergeCell ref="D59:D61"/>
    <mergeCell ref="D62:D64"/>
    <mergeCell ref="F38:F40"/>
    <mergeCell ref="E38:E40"/>
    <mergeCell ref="B38:B40"/>
    <mergeCell ref="C38:C40"/>
    <mergeCell ref="F44:F46"/>
    <mergeCell ref="E44:E46"/>
    <mergeCell ref="C44:C46"/>
    <mergeCell ref="B44:B46"/>
    <mergeCell ref="E41:E43"/>
    <mergeCell ref="E56:E58"/>
    <mergeCell ref="B50:B52"/>
    <mergeCell ref="E50:E52"/>
    <mergeCell ref="C50:C52"/>
    <mergeCell ref="C56:C58"/>
    <mergeCell ref="B56:B58"/>
    <mergeCell ref="D38:D40"/>
    <mergeCell ref="D41:D43"/>
    <mergeCell ref="D44:D46"/>
    <mergeCell ref="D47:D49"/>
    <mergeCell ref="D50:D52"/>
    <mergeCell ref="D53:D55"/>
    <mergeCell ref="D56:D58"/>
    <mergeCell ref="B53:B55"/>
    <mergeCell ref="C53:C55"/>
    <mergeCell ref="E53:E55"/>
    <mergeCell ref="H53:H55"/>
    <mergeCell ref="AI53:AI55"/>
    <mergeCell ref="B29:B31"/>
    <mergeCell ref="C29:C31"/>
    <mergeCell ref="E29:E31"/>
    <mergeCell ref="F32:F34"/>
    <mergeCell ref="E32:E34"/>
    <mergeCell ref="C32:C34"/>
    <mergeCell ref="B32:B34"/>
    <mergeCell ref="F41:F43"/>
    <mergeCell ref="H59:H61"/>
    <mergeCell ref="F29:F31"/>
    <mergeCell ref="AI35:AI37"/>
    <mergeCell ref="AI47:AI49"/>
    <mergeCell ref="AI59:AI61"/>
    <mergeCell ref="F59:F61"/>
    <mergeCell ref="H56:H58"/>
    <mergeCell ref="AI56:AI58"/>
    <mergeCell ref="H50:H52"/>
    <mergeCell ref="AI50:AI52"/>
    <mergeCell ref="H44:H46"/>
    <mergeCell ref="AI44:AI46"/>
    <mergeCell ref="H38:H40"/>
    <mergeCell ref="AI38:AI40"/>
    <mergeCell ref="H32:H34"/>
    <mergeCell ref="AI32:AI34"/>
    <mergeCell ref="H41:H43"/>
    <mergeCell ref="AI41:AI43"/>
    <mergeCell ref="AI62:AI64"/>
    <mergeCell ref="F56:F58"/>
    <mergeCell ref="F50:F52"/>
    <mergeCell ref="H35:H37"/>
    <mergeCell ref="B47:B49"/>
    <mergeCell ref="C47:C49"/>
    <mergeCell ref="E47:E49"/>
    <mergeCell ref="F47:F49"/>
    <mergeCell ref="H47:H49"/>
    <mergeCell ref="B35:B37"/>
    <mergeCell ref="C35:C37"/>
    <mergeCell ref="E35:E37"/>
    <mergeCell ref="B41:B43"/>
    <mergeCell ref="C41:C43"/>
    <mergeCell ref="F35:F37"/>
    <mergeCell ref="F53:F55"/>
    <mergeCell ref="B62:B64"/>
    <mergeCell ref="C62:C64"/>
    <mergeCell ref="E62:E64"/>
    <mergeCell ref="F62:F64"/>
    <mergeCell ref="H62:H64"/>
    <mergeCell ref="B59:B61"/>
    <mergeCell ref="C59:C61"/>
    <mergeCell ref="E59:E61"/>
    <mergeCell ref="C26:C28"/>
    <mergeCell ref="B26:B28"/>
    <mergeCell ref="B1:F1"/>
    <mergeCell ref="B2:F2"/>
    <mergeCell ref="B23:B25"/>
    <mergeCell ref="C23:C25"/>
    <mergeCell ref="B14:B16"/>
    <mergeCell ref="C14:C16"/>
    <mergeCell ref="B17:B19"/>
    <mergeCell ref="C17:C19"/>
    <mergeCell ref="E17:E19"/>
    <mergeCell ref="F17:F19"/>
    <mergeCell ref="F14:F16"/>
    <mergeCell ref="B6:B8"/>
    <mergeCell ref="C6:C8"/>
    <mergeCell ref="E6:E8"/>
    <mergeCell ref="F6:F8"/>
    <mergeCell ref="B9:B13"/>
    <mergeCell ref="F9:F10"/>
    <mergeCell ref="E9:E13"/>
    <mergeCell ref="B20:B22"/>
    <mergeCell ref="C20:C22"/>
    <mergeCell ref="D6:D8"/>
    <mergeCell ref="D9:D13"/>
    <mergeCell ref="H6:H8"/>
    <mergeCell ref="AI6:AI8"/>
    <mergeCell ref="AI29:AI31"/>
    <mergeCell ref="H29:H31"/>
    <mergeCell ref="H26:H28"/>
    <mergeCell ref="AI26:AI28"/>
    <mergeCell ref="G6:G8"/>
    <mergeCell ref="E14:E16"/>
    <mergeCell ref="AI14:AI16"/>
    <mergeCell ref="F23:F25"/>
    <mergeCell ref="H14:H16"/>
    <mergeCell ref="H17:H19"/>
    <mergeCell ref="H23:H25"/>
    <mergeCell ref="E23:E25"/>
    <mergeCell ref="AI17:AI19"/>
    <mergeCell ref="AI23:AI25"/>
    <mergeCell ref="G9:G13"/>
    <mergeCell ref="H9:H13"/>
    <mergeCell ref="AH6:AH8"/>
    <mergeCell ref="AI9:AI13"/>
    <mergeCell ref="E20:E22"/>
    <mergeCell ref="F20:F22"/>
    <mergeCell ref="F26:F28"/>
    <mergeCell ref="E26:E28"/>
  </mergeCells>
  <phoneticPr fontId="8" type="noConversion"/>
  <pageMargins left="0.23622047244094499" right="0.17" top="0.42" bottom="0.33" header="0.22" footer="0.16"/>
  <pageSetup paperSize="9" scale="65" fitToHeight="7" orientation="landscape" r:id="rId1"/>
  <headerFooter alignWithMargins="0">
    <oddHeader>&amp;CHashemite Kingdom of Jordan
ERFKEII</oddHeader>
    <oddFooter>&amp;L&amp;F&amp;CPage &amp;P/&amp;N&amp;R&amp;D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5"/>
  <sheetViews>
    <sheetView zoomScale="75" zoomScaleNormal="75" workbookViewId="0">
      <selection activeCell="C9" sqref="C9:C16"/>
    </sheetView>
  </sheetViews>
  <sheetFormatPr defaultColWidth="9.140625" defaultRowHeight="15.75" x14ac:dyDescent="0.2"/>
  <cols>
    <col min="1" max="1" width="4.85546875" style="8" customWidth="1"/>
    <col min="2" max="2" width="4.7109375" style="9" customWidth="1"/>
    <col min="3" max="3" width="6.7109375" style="10" customWidth="1"/>
    <col min="4" max="4" width="8" style="10" customWidth="1"/>
    <col min="5" max="5" width="11.85546875" style="10" customWidth="1"/>
    <col min="6" max="6" width="19.85546875" style="10" customWidth="1"/>
    <col min="7" max="7" width="27.28515625" style="11" customWidth="1"/>
    <col min="8" max="8" width="7.7109375" style="106" bestFit="1" customWidth="1"/>
    <col min="9" max="9" width="7.140625" style="12" customWidth="1"/>
    <col min="10" max="10" width="13" style="8" customWidth="1"/>
    <col min="11" max="11" width="6.42578125" style="7" hidden="1" customWidth="1"/>
    <col min="12" max="12" width="13" style="8" hidden="1" customWidth="1"/>
    <col min="13" max="13" width="4.85546875" style="7" hidden="1" customWidth="1"/>
    <col min="14" max="14" width="12.5703125" style="8" hidden="1" customWidth="1"/>
    <col min="15" max="15" width="7.42578125" style="7" hidden="1" customWidth="1"/>
    <col min="16" max="16" width="13.28515625" style="8" hidden="1" customWidth="1"/>
    <col min="17" max="17" width="8.85546875" style="7" hidden="1" customWidth="1"/>
    <col min="18" max="18" width="12.28515625" style="8" hidden="1" customWidth="1"/>
    <col min="19" max="19" width="9.7109375" style="7" hidden="1" customWidth="1"/>
    <col min="20" max="20" width="12.85546875" style="8" hidden="1" customWidth="1"/>
    <col min="21" max="21" width="5.7109375" style="7" hidden="1" customWidth="1"/>
    <col min="22" max="22" width="12.42578125" style="8" hidden="1" customWidth="1"/>
    <col min="23" max="23" width="4.85546875" style="7" hidden="1" customWidth="1"/>
    <col min="24" max="24" width="12.42578125" style="8" hidden="1" customWidth="1"/>
    <col min="25" max="25" width="4.85546875" style="7" hidden="1" customWidth="1"/>
    <col min="26" max="26" width="13" style="8" customWidth="1"/>
    <col min="27" max="28" width="4.85546875" style="7" customWidth="1"/>
    <col min="29" max="30" width="14" style="8" customWidth="1"/>
    <col min="31" max="31" width="14.28515625" style="8" customWidth="1"/>
    <col min="32" max="32" width="19" style="8" customWidth="1"/>
    <col min="33" max="33" width="14.7109375" style="8" customWidth="1"/>
    <col min="34" max="16384" width="9.140625" style="8"/>
  </cols>
  <sheetData>
    <row r="1" spans="1:33" ht="15.75" customHeight="1" x14ac:dyDescent="0.2">
      <c r="B1" s="32"/>
      <c r="C1" s="507" t="s">
        <v>110</v>
      </c>
      <c r="D1" s="507"/>
      <c r="E1" s="507"/>
      <c r="F1" s="507"/>
      <c r="G1" s="507"/>
      <c r="H1" s="105"/>
      <c r="I1" s="105"/>
      <c r="J1" s="105"/>
      <c r="K1" s="107"/>
      <c r="L1" s="107"/>
      <c r="M1" s="107"/>
      <c r="N1" s="107"/>
      <c r="O1" s="107"/>
      <c r="P1" s="105"/>
      <c r="Q1" s="107"/>
      <c r="R1" s="105"/>
      <c r="S1" s="107"/>
      <c r="T1" s="105"/>
      <c r="U1" s="107"/>
      <c r="V1" s="107"/>
      <c r="W1" s="107"/>
      <c r="X1" s="107"/>
      <c r="Y1" s="107"/>
      <c r="Z1" s="105"/>
      <c r="AA1" s="107"/>
      <c r="AB1" s="107"/>
      <c r="AC1" s="105"/>
    </row>
    <row r="2" spans="1:33" x14ac:dyDescent="0.2">
      <c r="B2" s="107"/>
      <c r="C2" s="590" t="s">
        <v>268</v>
      </c>
      <c r="D2" s="590"/>
      <c r="E2" s="590"/>
      <c r="F2" s="590"/>
      <c r="G2" s="590"/>
      <c r="H2" s="105"/>
      <c r="I2" s="105"/>
      <c r="J2" s="105"/>
      <c r="K2" s="107"/>
      <c r="L2" s="107"/>
      <c r="M2" s="107"/>
      <c r="N2" s="107"/>
      <c r="O2" s="107"/>
      <c r="P2" s="105"/>
      <c r="Q2" s="107"/>
      <c r="R2" s="105"/>
      <c r="S2" s="107"/>
      <c r="T2" s="105"/>
      <c r="U2" s="107"/>
      <c r="V2" s="107"/>
      <c r="W2" s="107"/>
      <c r="X2" s="107"/>
      <c r="Y2" s="107"/>
      <c r="Z2" s="105"/>
      <c r="AA2" s="107"/>
      <c r="AB2" s="107"/>
      <c r="AC2" s="105"/>
    </row>
    <row r="3" spans="1:33" ht="16.5" thickBot="1" x14ac:dyDescent="0.25">
      <c r="A3" s="33"/>
      <c r="B3" s="34"/>
      <c r="K3" s="35"/>
      <c r="L3" s="33"/>
      <c r="M3" s="35"/>
      <c r="N3" s="33"/>
      <c r="O3" s="35"/>
      <c r="Q3" s="35"/>
      <c r="S3" s="35"/>
      <c r="U3" s="35"/>
      <c r="V3" s="33"/>
      <c r="W3" s="35"/>
      <c r="X3" s="33"/>
      <c r="Y3" s="35"/>
      <c r="AA3" s="35"/>
      <c r="AB3" s="35"/>
      <c r="AC3" s="108"/>
      <c r="AD3" s="36"/>
      <c r="AE3" s="36"/>
      <c r="AF3" s="33"/>
    </row>
    <row r="4" spans="1:33" s="1" customFormat="1" ht="111.75" customHeight="1" x14ac:dyDescent="0.2">
      <c r="A4" s="28" t="s">
        <v>26</v>
      </c>
      <c r="B4" s="2" t="s">
        <v>3</v>
      </c>
      <c r="C4" s="2" t="s">
        <v>23</v>
      </c>
      <c r="D4" s="2" t="s">
        <v>19</v>
      </c>
      <c r="E4" s="2" t="s">
        <v>39</v>
      </c>
      <c r="F4" s="2" t="s">
        <v>40</v>
      </c>
      <c r="G4" s="3" t="s">
        <v>9</v>
      </c>
      <c r="H4" s="2" t="s">
        <v>10</v>
      </c>
      <c r="I4" s="109" t="s">
        <v>8</v>
      </c>
      <c r="J4" s="3" t="s">
        <v>43</v>
      </c>
      <c r="K4" s="4" t="s">
        <v>20</v>
      </c>
      <c r="L4" s="3" t="s">
        <v>42</v>
      </c>
      <c r="M4" s="4" t="s">
        <v>20</v>
      </c>
      <c r="N4" s="3" t="s">
        <v>11</v>
      </c>
      <c r="O4" s="4" t="s">
        <v>20</v>
      </c>
      <c r="P4" s="3" t="s">
        <v>12</v>
      </c>
      <c r="Q4" s="4" t="s">
        <v>20</v>
      </c>
      <c r="R4" s="3" t="s">
        <v>24</v>
      </c>
      <c r="S4" s="4" t="s">
        <v>20</v>
      </c>
      <c r="T4" s="3" t="s">
        <v>13</v>
      </c>
      <c r="U4" s="4" t="s">
        <v>20</v>
      </c>
      <c r="V4" s="3" t="s">
        <v>11</v>
      </c>
      <c r="W4" s="4" t="s">
        <v>20</v>
      </c>
      <c r="X4" s="3" t="s">
        <v>25</v>
      </c>
      <c r="Y4" s="4" t="s">
        <v>20</v>
      </c>
      <c r="Z4" s="3" t="s">
        <v>45</v>
      </c>
      <c r="AA4" s="4" t="s">
        <v>21</v>
      </c>
      <c r="AB4" s="4" t="s">
        <v>22</v>
      </c>
      <c r="AC4" s="3" t="s">
        <v>14</v>
      </c>
      <c r="AD4" s="3" t="s">
        <v>15</v>
      </c>
      <c r="AE4" s="3" t="s">
        <v>18</v>
      </c>
      <c r="AF4" s="3" t="s">
        <v>5</v>
      </c>
      <c r="AG4" s="425" t="s">
        <v>253</v>
      </c>
    </row>
    <row r="5" spans="1:33" s="13" customFormat="1" ht="16.5" thickBot="1" x14ac:dyDescent="0.25">
      <c r="A5" s="29"/>
      <c r="B5" s="14"/>
      <c r="C5" s="110"/>
      <c r="D5" s="110"/>
      <c r="E5" s="110"/>
      <c r="F5" s="110"/>
      <c r="G5" s="111"/>
      <c r="H5" s="111"/>
      <c r="I5" s="111"/>
      <c r="J5" s="112"/>
      <c r="K5" s="15"/>
      <c r="L5" s="112"/>
      <c r="M5" s="15"/>
      <c r="N5" s="111"/>
      <c r="O5" s="15"/>
      <c r="P5" s="14"/>
      <c r="Q5" s="15"/>
      <c r="R5" s="14"/>
      <c r="S5" s="15"/>
      <c r="T5" s="111"/>
      <c r="U5" s="15"/>
      <c r="V5" s="111"/>
      <c r="W5" s="15"/>
      <c r="X5" s="14"/>
      <c r="Y5" s="15"/>
      <c r="Z5" s="14"/>
      <c r="AA5" s="15"/>
      <c r="AB5" s="15"/>
      <c r="AC5" s="14"/>
      <c r="AD5" s="14"/>
      <c r="AE5" s="14"/>
      <c r="AF5" s="16"/>
      <c r="AG5" s="268"/>
    </row>
    <row r="6" spans="1:33" s="322" customFormat="1" ht="16.5" customHeight="1" thickTop="1" x14ac:dyDescent="0.2">
      <c r="A6" s="592">
        <v>1</v>
      </c>
      <c r="B6" s="311" t="s">
        <v>166</v>
      </c>
      <c r="C6" s="562" t="s">
        <v>29</v>
      </c>
      <c r="D6" s="562" t="s">
        <v>30</v>
      </c>
      <c r="E6" s="562" t="s">
        <v>28</v>
      </c>
      <c r="F6" s="562" t="s">
        <v>27</v>
      </c>
      <c r="G6" s="562" t="s">
        <v>179</v>
      </c>
      <c r="H6" s="313" t="s">
        <v>6</v>
      </c>
      <c r="I6" s="314" t="s">
        <v>111</v>
      </c>
      <c r="J6" s="315">
        <f>L6-K6</f>
        <v>41060</v>
      </c>
      <c r="K6" s="316">
        <v>30</v>
      </c>
      <c r="L6" s="315">
        <f>N6-M6</f>
        <v>41090</v>
      </c>
      <c r="M6" s="316">
        <v>0</v>
      </c>
      <c r="N6" s="317">
        <f>P6-O6</f>
        <v>41090</v>
      </c>
      <c r="O6" s="316"/>
      <c r="P6" s="318">
        <f>R6-Q6</f>
        <v>41090</v>
      </c>
      <c r="Q6" s="316"/>
      <c r="R6" s="317">
        <f>T6-S6</f>
        <v>41090</v>
      </c>
      <c r="S6" s="316"/>
      <c r="T6" s="317">
        <f>V6-U6</f>
        <v>41090</v>
      </c>
      <c r="U6" s="316"/>
      <c r="V6" s="315">
        <f>X6-W6</f>
        <v>41090</v>
      </c>
      <c r="W6" s="316"/>
      <c r="X6" s="319">
        <v>41090</v>
      </c>
      <c r="Y6" s="316"/>
      <c r="Z6" s="319">
        <f>X6+Y6</f>
        <v>41090</v>
      </c>
      <c r="AA6" s="316">
        <v>150</v>
      </c>
      <c r="AB6" s="320"/>
      <c r="AC6" s="319">
        <f>Z6+AA6</f>
        <v>41240</v>
      </c>
      <c r="AD6" s="321" t="s">
        <v>7</v>
      </c>
      <c r="AE6" s="321" t="s">
        <v>7</v>
      </c>
      <c r="AF6" s="559" t="s">
        <v>175</v>
      </c>
      <c r="AG6" s="426"/>
    </row>
    <row r="7" spans="1:33" s="322" customFormat="1" ht="16.5" customHeight="1" x14ac:dyDescent="0.2">
      <c r="A7" s="593"/>
      <c r="B7" s="312" t="s">
        <v>2</v>
      </c>
      <c r="C7" s="563"/>
      <c r="D7" s="563"/>
      <c r="E7" s="563"/>
      <c r="F7" s="563"/>
      <c r="G7" s="563"/>
      <c r="H7" s="323"/>
      <c r="I7" s="324"/>
      <c r="J7" s="325"/>
      <c r="K7" s="326"/>
      <c r="L7" s="325">
        <f>J7+K7</f>
        <v>0</v>
      </c>
      <c r="M7" s="327"/>
      <c r="N7" s="328">
        <f>L7+M7</f>
        <v>0</v>
      </c>
      <c r="O7" s="327">
        <v>14</v>
      </c>
      <c r="P7" s="329">
        <v>41059</v>
      </c>
      <c r="Q7" s="327">
        <v>40</v>
      </c>
      <c r="R7" s="328">
        <f>P7+Q7</f>
        <v>41099</v>
      </c>
      <c r="S7" s="327">
        <v>30</v>
      </c>
      <c r="T7" s="328">
        <f>R7+S7</f>
        <v>41129</v>
      </c>
      <c r="U7" s="327">
        <v>0</v>
      </c>
      <c r="V7" s="325">
        <v>41233</v>
      </c>
      <c r="W7" s="327">
        <v>3</v>
      </c>
      <c r="X7" s="330">
        <f>V7+W7</f>
        <v>41236</v>
      </c>
      <c r="Y7" s="327">
        <v>0</v>
      </c>
      <c r="Z7" s="331">
        <f>X7+Y7</f>
        <v>41236</v>
      </c>
      <c r="AA7" s="332">
        <v>150</v>
      </c>
      <c r="AB7" s="332"/>
      <c r="AC7" s="331">
        <f>Z7+AA7</f>
        <v>41386</v>
      </c>
      <c r="AD7" s="333"/>
      <c r="AE7" s="333"/>
      <c r="AF7" s="560"/>
      <c r="AG7" s="427" t="s">
        <v>176</v>
      </c>
    </row>
    <row r="8" spans="1:33" s="322" customFormat="1" ht="16.5" customHeight="1" thickBot="1" x14ac:dyDescent="0.25">
      <c r="A8" s="594"/>
      <c r="B8" s="312" t="s">
        <v>0</v>
      </c>
      <c r="C8" s="564"/>
      <c r="D8" s="564"/>
      <c r="E8" s="564"/>
      <c r="F8" s="564"/>
      <c r="G8" s="564"/>
      <c r="H8" s="334"/>
      <c r="I8" s="324"/>
      <c r="J8" s="335"/>
      <c r="K8" s="326"/>
      <c r="L8" s="335"/>
      <c r="M8" s="326"/>
      <c r="N8" s="336">
        <v>41024</v>
      </c>
      <c r="O8" s="332"/>
      <c r="P8" s="329">
        <v>41059</v>
      </c>
      <c r="Q8" s="332"/>
      <c r="R8" s="336">
        <v>41078</v>
      </c>
      <c r="S8" s="332"/>
      <c r="T8" s="336">
        <v>41148</v>
      </c>
      <c r="U8" s="332"/>
      <c r="V8" s="337">
        <v>41233</v>
      </c>
      <c r="W8" s="326"/>
      <c r="X8" s="335"/>
      <c r="Y8" s="326"/>
      <c r="Z8" s="335"/>
      <c r="AA8" s="332"/>
      <c r="AB8" s="332"/>
      <c r="AC8" s="331"/>
      <c r="AD8" s="338"/>
      <c r="AE8" s="339"/>
      <c r="AF8" s="561"/>
      <c r="AG8" s="428"/>
    </row>
    <row r="9" spans="1:33" s="26" customFormat="1" ht="26.25" customHeight="1" thickTop="1" x14ac:dyDescent="0.2">
      <c r="A9" s="588">
        <v>1</v>
      </c>
      <c r="B9" s="252" t="s">
        <v>166</v>
      </c>
      <c r="C9" s="535" t="s">
        <v>29</v>
      </c>
      <c r="D9" s="535" t="s">
        <v>30</v>
      </c>
      <c r="E9" s="535" t="s">
        <v>28</v>
      </c>
      <c r="F9" s="535" t="s">
        <v>27</v>
      </c>
      <c r="G9" s="549" t="s">
        <v>177</v>
      </c>
      <c r="H9" s="431" t="s">
        <v>6</v>
      </c>
      <c r="I9" s="237" t="s">
        <v>111</v>
      </c>
      <c r="J9" s="248">
        <f>L9-K9</f>
        <v>40948</v>
      </c>
      <c r="K9" s="249">
        <v>30</v>
      </c>
      <c r="L9" s="248">
        <f>N9-M9</f>
        <v>40978</v>
      </c>
      <c r="M9" s="249">
        <v>0</v>
      </c>
      <c r="N9" s="250">
        <f>P9-O9</f>
        <v>40978</v>
      </c>
      <c r="O9" s="249">
        <v>14</v>
      </c>
      <c r="P9" s="251">
        <f>R9-Q9</f>
        <v>40992</v>
      </c>
      <c r="Q9" s="249">
        <v>40</v>
      </c>
      <c r="R9" s="250">
        <f>T9-S9</f>
        <v>41032</v>
      </c>
      <c r="S9" s="249">
        <v>30</v>
      </c>
      <c r="T9" s="250">
        <f>V9-U9</f>
        <v>41062</v>
      </c>
      <c r="U9" s="249">
        <v>14</v>
      </c>
      <c r="V9" s="248">
        <f>X9-W9</f>
        <v>41076</v>
      </c>
      <c r="W9" s="249">
        <v>14</v>
      </c>
      <c r="X9" s="171">
        <v>41090</v>
      </c>
      <c r="Y9" s="249">
        <v>0</v>
      </c>
      <c r="Z9" s="171">
        <f>X9+Y9</f>
        <v>41090</v>
      </c>
      <c r="AA9" s="249">
        <f>30.5*4</f>
        <v>122</v>
      </c>
      <c r="AB9" s="172">
        <f>AA9/30.5</f>
        <v>4</v>
      </c>
      <c r="AC9" s="171">
        <f>Z9+AA9</f>
        <v>41212</v>
      </c>
      <c r="AD9" s="173" t="s">
        <v>7</v>
      </c>
      <c r="AE9" s="173" t="s">
        <v>7</v>
      </c>
      <c r="AF9" s="568" t="s">
        <v>167</v>
      </c>
      <c r="AG9" s="544" t="s">
        <v>168</v>
      </c>
    </row>
    <row r="10" spans="1:33" s="26" customFormat="1" ht="26.25" customHeight="1" x14ac:dyDescent="0.2">
      <c r="A10" s="466"/>
      <c r="B10" s="240" t="s">
        <v>2</v>
      </c>
      <c r="C10" s="536"/>
      <c r="D10" s="536"/>
      <c r="E10" s="536"/>
      <c r="F10" s="536"/>
      <c r="G10" s="550"/>
      <c r="H10" s="432"/>
      <c r="I10" s="236"/>
      <c r="J10" s="166">
        <v>41233</v>
      </c>
      <c r="K10" s="247">
        <v>10</v>
      </c>
      <c r="L10" s="166">
        <f>J10+K10</f>
        <v>41243</v>
      </c>
      <c r="M10" s="247"/>
      <c r="N10" s="246">
        <f>L10+M10</f>
        <v>41243</v>
      </c>
      <c r="O10" s="247">
        <v>14</v>
      </c>
      <c r="P10" s="243">
        <f>N10+O10</f>
        <v>41257</v>
      </c>
      <c r="Q10" s="247">
        <v>40</v>
      </c>
      <c r="R10" s="246">
        <f>P10+Q10</f>
        <v>41297</v>
      </c>
      <c r="S10" s="247">
        <v>30</v>
      </c>
      <c r="T10" s="246">
        <f>R10+S10</f>
        <v>41327</v>
      </c>
      <c r="U10" s="247">
        <v>0</v>
      </c>
      <c r="V10" s="166">
        <f>T10+U10</f>
        <v>41327</v>
      </c>
      <c r="W10" s="247">
        <v>3</v>
      </c>
      <c r="X10" s="116">
        <f>V10+W10</f>
        <v>41330</v>
      </c>
      <c r="Y10" s="247">
        <v>0</v>
      </c>
      <c r="Z10" s="118">
        <f>X10+Z21</f>
        <v>82782</v>
      </c>
      <c r="AA10" s="117">
        <v>120</v>
      </c>
      <c r="AB10" s="255">
        <f>AA10/30.5</f>
        <v>3.9344262295081966</v>
      </c>
      <c r="AC10" s="118">
        <f>Z10+AA10</f>
        <v>82902</v>
      </c>
      <c r="AD10" s="119"/>
      <c r="AE10" s="119"/>
      <c r="AF10" s="569"/>
      <c r="AG10" s="544"/>
    </row>
    <row r="11" spans="1:33" s="26" customFormat="1" ht="33.75" customHeight="1" x14ac:dyDescent="0.2">
      <c r="A11" s="466"/>
      <c r="B11" s="240" t="s">
        <v>0</v>
      </c>
      <c r="C11" s="536"/>
      <c r="D11" s="536"/>
      <c r="E11" s="536"/>
      <c r="F11" s="536"/>
      <c r="G11" s="429" t="s">
        <v>257</v>
      </c>
      <c r="H11" s="432"/>
      <c r="I11" s="434"/>
      <c r="J11" s="242">
        <v>41233</v>
      </c>
      <c r="K11" s="247">
        <f>L11-J11</f>
        <v>19</v>
      </c>
      <c r="L11" s="120">
        <v>41252</v>
      </c>
      <c r="M11" s="247">
        <f>N11-L11</f>
        <v>9</v>
      </c>
      <c r="N11" s="242">
        <v>41261</v>
      </c>
      <c r="O11" s="117">
        <f>P11-N11</f>
        <v>9</v>
      </c>
      <c r="P11" s="243">
        <v>41270</v>
      </c>
      <c r="Q11" s="117">
        <f>R11-P11</f>
        <v>39</v>
      </c>
      <c r="R11" s="242">
        <v>41309</v>
      </c>
      <c r="S11" s="117">
        <f>T11-R11</f>
        <v>62</v>
      </c>
      <c r="T11" s="242">
        <v>41371</v>
      </c>
      <c r="U11" s="117">
        <f>V11-T11</f>
        <v>10</v>
      </c>
      <c r="V11" s="120">
        <v>41381</v>
      </c>
      <c r="W11" s="241"/>
      <c r="X11" s="120"/>
      <c r="Y11" s="241"/>
      <c r="Z11" s="120"/>
      <c r="AA11" s="117"/>
      <c r="AB11" s="117"/>
      <c r="AC11" s="118"/>
      <c r="AD11" s="244"/>
      <c r="AE11" s="449" t="s">
        <v>259</v>
      </c>
      <c r="AF11" s="569"/>
      <c r="AG11" s="545"/>
    </row>
    <row r="12" spans="1:33" s="26" customFormat="1" ht="33.75" customHeight="1" thickBot="1" x14ac:dyDescent="0.25">
      <c r="A12" s="589"/>
      <c r="B12" s="240" t="s">
        <v>0</v>
      </c>
      <c r="C12" s="537"/>
      <c r="D12" s="537"/>
      <c r="E12" s="537"/>
      <c r="F12" s="537"/>
      <c r="G12" s="430" t="s">
        <v>258</v>
      </c>
      <c r="H12" s="433"/>
      <c r="I12" s="236"/>
      <c r="J12" s="242">
        <v>41233</v>
      </c>
      <c r="K12" s="247">
        <f>L12-J12</f>
        <v>19</v>
      </c>
      <c r="L12" s="120">
        <v>41252</v>
      </c>
      <c r="M12" s="247">
        <f>N12-L12</f>
        <v>9</v>
      </c>
      <c r="N12" s="242">
        <v>41261</v>
      </c>
      <c r="O12" s="117">
        <f>P12-N12</f>
        <v>9</v>
      </c>
      <c r="P12" s="243">
        <v>41270</v>
      </c>
      <c r="Q12" s="117">
        <f>R12-P12</f>
        <v>39</v>
      </c>
      <c r="R12" s="242">
        <v>41309</v>
      </c>
      <c r="S12" s="117">
        <f>T12-R12</f>
        <v>62</v>
      </c>
      <c r="T12" s="242">
        <v>41371</v>
      </c>
      <c r="U12" s="117">
        <f>V12-T12</f>
        <v>10</v>
      </c>
      <c r="V12" s="120">
        <v>41381</v>
      </c>
      <c r="W12" s="241"/>
      <c r="X12" s="120"/>
      <c r="Y12" s="241"/>
      <c r="Z12" s="120"/>
      <c r="AA12" s="117"/>
      <c r="AB12" s="117"/>
      <c r="AC12" s="118"/>
      <c r="AD12" s="244"/>
      <c r="AE12" s="449" t="s">
        <v>260</v>
      </c>
      <c r="AF12" s="570"/>
      <c r="AG12" s="595"/>
    </row>
    <row r="13" spans="1:33" ht="15.75" customHeight="1" thickTop="1" x14ac:dyDescent="0.2">
      <c r="A13" s="588">
        <v>2</v>
      </c>
      <c r="B13" s="170" t="s">
        <v>1</v>
      </c>
      <c r="C13" s="549" t="s">
        <v>29</v>
      </c>
      <c r="D13" s="549" t="s">
        <v>31</v>
      </c>
      <c r="E13" s="549" t="s">
        <v>28</v>
      </c>
      <c r="F13" s="549" t="s">
        <v>27</v>
      </c>
      <c r="G13" s="549" t="s">
        <v>245</v>
      </c>
      <c r="H13" s="551" t="s">
        <v>4</v>
      </c>
      <c r="I13" s="406" t="s">
        <v>111</v>
      </c>
      <c r="J13" s="171">
        <f>L13-K13</f>
        <v>40990</v>
      </c>
      <c r="K13" s="172">
        <v>30</v>
      </c>
      <c r="L13" s="171">
        <f>N13-M13</f>
        <v>41020</v>
      </c>
      <c r="M13" s="172"/>
      <c r="N13" s="171">
        <f>P13-O13</f>
        <v>41020</v>
      </c>
      <c r="O13" s="172">
        <v>1</v>
      </c>
      <c r="P13" s="171">
        <f>R13-Q13</f>
        <v>41021</v>
      </c>
      <c r="Q13" s="172">
        <v>28</v>
      </c>
      <c r="R13" s="171">
        <f>T13-S13</f>
        <v>41049</v>
      </c>
      <c r="S13" s="172">
        <v>28</v>
      </c>
      <c r="T13" s="171">
        <f>V13-U13</f>
        <v>41077</v>
      </c>
      <c r="U13" s="172">
        <v>0</v>
      </c>
      <c r="V13" s="171">
        <f>X13-W13</f>
        <v>41077</v>
      </c>
      <c r="W13" s="172">
        <v>3</v>
      </c>
      <c r="X13" s="171">
        <v>41080</v>
      </c>
      <c r="Y13" s="172">
        <v>14</v>
      </c>
      <c r="Z13" s="171">
        <f>X13+Y13</f>
        <v>41094</v>
      </c>
      <c r="AA13" s="196">
        <f>30.5*4</f>
        <v>122</v>
      </c>
      <c r="AB13" s="172">
        <f>AA13/30.5</f>
        <v>4</v>
      </c>
      <c r="AC13" s="171">
        <f>Z13+AA13</f>
        <v>41216</v>
      </c>
      <c r="AD13" s="173" t="s">
        <v>7</v>
      </c>
      <c r="AE13" s="173" t="s">
        <v>7</v>
      </c>
      <c r="AF13" s="435"/>
      <c r="AG13" s="544" t="s">
        <v>255</v>
      </c>
    </row>
    <row r="14" spans="1:33" ht="15" customHeight="1" x14ac:dyDescent="0.2">
      <c r="A14" s="466"/>
      <c r="B14" s="160" t="s">
        <v>2</v>
      </c>
      <c r="C14" s="550"/>
      <c r="D14" s="550"/>
      <c r="E14" s="550"/>
      <c r="F14" s="550"/>
      <c r="G14" s="550"/>
      <c r="H14" s="552"/>
      <c r="I14" s="407"/>
      <c r="J14" s="166">
        <v>40990</v>
      </c>
      <c r="K14" s="167">
        <v>30</v>
      </c>
      <c r="L14" s="166">
        <f>J14+K14</f>
        <v>41020</v>
      </c>
      <c r="M14" s="117">
        <v>0</v>
      </c>
      <c r="N14" s="118">
        <f>L14+M14</f>
        <v>41020</v>
      </c>
      <c r="O14" s="117">
        <v>1</v>
      </c>
      <c r="P14" s="118">
        <f>N14+O14</f>
        <v>41021</v>
      </c>
      <c r="Q14" s="117">
        <v>28</v>
      </c>
      <c r="R14" s="118">
        <f>P14+Q14</f>
        <v>41049</v>
      </c>
      <c r="S14" s="117">
        <v>28</v>
      </c>
      <c r="T14" s="424">
        <v>41281</v>
      </c>
      <c r="U14" s="117">
        <v>0</v>
      </c>
      <c r="V14" s="118">
        <f>T14+U14</f>
        <v>41281</v>
      </c>
      <c r="W14" s="117">
        <v>3</v>
      </c>
      <c r="X14" s="116">
        <v>41284</v>
      </c>
      <c r="Y14" s="117">
        <v>14</v>
      </c>
      <c r="Z14" s="118">
        <f>X14+Y14</f>
        <v>41298</v>
      </c>
      <c r="AA14" s="117">
        <v>120</v>
      </c>
      <c r="AB14" s="117">
        <v>4</v>
      </c>
      <c r="AC14" s="118">
        <f>Z14+AA14</f>
        <v>41418</v>
      </c>
      <c r="AD14" s="119"/>
      <c r="AE14" s="119"/>
      <c r="AF14" s="436"/>
      <c r="AG14" s="544"/>
    </row>
    <row r="15" spans="1:33" s="26" customFormat="1" ht="16.5" thickBot="1" x14ac:dyDescent="0.25">
      <c r="A15" s="466"/>
      <c r="B15" s="557" t="s">
        <v>0</v>
      </c>
      <c r="C15" s="550"/>
      <c r="D15" s="550"/>
      <c r="E15" s="550"/>
      <c r="F15" s="550"/>
      <c r="G15" s="550"/>
      <c r="H15" s="552"/>
      <c r="I15" s="412"/>
      <c r="J15" s="413"/>
      <c r="K15" s="414">
        <f>L15-J15</f>
        <v>0</v>
      </c>
      <c r="L15" s="413"/>
      <c r="M15" s="414">
        <f>N15-L15</f>
        <v>0</v>
      </c>
      <c r="N15" s="413"/>
      <c r="O15" s="414">
        <f>P15-N15</f>
        <v>41065</v>
      </c>
      <c r="P15" s="415">
        <v>41065</v>
      </c>
      <c r="Q15" s="416">
        <f>R15-P14</f>
        <v>71</v>
      </c>
      <c r="R15" s="415">
        <v>41092</v>
      </c>
      <c r="S15" s="416">
        <f>T15-R15</f>
        <v>189</v>
      </c>
      <c r="T15" s="415">
        <v>41281</v>
      </c>
      <c r="U15" s="414">
        <f>V15-T15</f>
        <v>-91</v>
      </c>
      <c r="V15" s="413">
        <v>41190</v>
      </c>
      <c r="W15" s="414">
        <f>X15-V15</f>
        <v>174</v>
      </c>
      <c r="X15" s="413">
        <v>41364</v>
      </c>
      <c r="Y15" s="417"/>
      <c r="Z15" s="413">
        <v>41364</v>
      </c>
      <c r="AA15" s="418">
        <v>90</v>
      </c>
      <c r="AB15" s="419">
        <f>AA15/30.5</f>
        <v>2.9508196721311477</v>
      </c>
      <c r="AC15" s="421">
        <f>Z15+AA15</f>
        <v>41454</v>
      </c>
      <c r="AD15" s="420" t="s">
        <v>7</v>
      </c>
      <c r="AE15" s="121" t="s">
        <v>248</v>
      </c>
      <c r="AF15" s="422"/>
      <c r="AG15" s="595"/>
    </row>
    <row r="16" spans="1:33" s="26" customFormat="1" ht="35.25" thickTop="1" thickBot="1" x14ac:dyDescent="0.25">
      <c r="A16" s="589"/>
      <c r="B16" s="558"/>
      <c r="C16" s="591"/>
      <c r="D16" s="591"/>
      <c r="E16" s="591"/>
      <c r="F16" s="591"/>
      <c r="G16" s="408" t="s">
        <v>246</v>
      </c>
      <c r="H16" s="553"/>
      <c r="I16" s="404"/>
      <c r="J16" s="120"/>
      <c r="K16" s="247"/>
      <c r="L16" s="120"/>
      <c r="M16" s="247"/>
      <c r="N16" s="120"/>
      <c r="O16" s="247"/>
      <c r="P16" s="409">
        <v>41065</v>
      </c>
      <c r="Q16" s="117"/>
      <c r="R16" s="409">
        <v>41092</v>
      </c>
      <c r="S16" s="117"/>
      <c r="T16" s="409">
        <v>41281</v>
      </c>
      <c r="U16" s="247"/>
      <c r="V16" s="336">
        <v>41372</v>
      </c>
      <c r="W16" s="247"/>
      <c r="X16" s="410"/>
      <c r="Y16" s="241"/>
      <c r="Z16" s="120"/>
      <c r="AA16" s="405"/>
      <c r="AB16" s="117"/>
      <c r="AC16" s="119"/>
      <c r="AD16" s="244"/>
      <c r="AE16" s="245"/>
      <c r="AF16" s="411" t="s">
        <v>247</v>
      </c>
      <c r="AG16" s="423"/>
    </row>
    <row r="17" spans="1:33" s="154" customFormat="1" thickTop="1" x14ac:dyDescent="0.2">
      <c r="A17" s="585">
        <v>3</v>
      </c>
      <c r="B17" s="183" t="s">
        <v>1</v>
      </c>
      <c r="C17" s="554" t="s">
        <v>29</v>
      </c>
      <c r="D17" s="554" t="s">
        <v>32</v>
      </c>
      <c r="E17" s="554" t="s">
        <v>28</v>
      </c>
      <c r="F17" s="554" t="s">
        <v>27</v>
      </c>
      <c r="G17" s="554" t="s">
        <v>178</v>
      </c>
      <c r="H17" s="577" t="s">
        <v>4</v>
      </c>
      <c r="I17" s="574" t="s">
        <v>111</v>
      </c>
      <c r="J17" s="184">
        <f>L17-K17</f>
        <v>40990</v>
      </c>
      <c r="K17" s="185">
        <v>30</v>
      </c>
      <c r="L17" s="184">
        <f>N17-M17</f>
        <v>41020</v>
      </c>
      <c r="M17" s="185"/>
      <c r="N17" s="184">
        <f>P17-O17</f>
        <v>41020</v>
      </c>
      <c r="O17" s="185">
        <v>1</v>
      </c>
      <c r="P17" s="184">
        <f>R17-Q17</f>
        <v>41021</v>
      </c>
      <c r="Q17" s="185">
        <v>28</v>
      </c>
      <c r="R17" s="184">
        <f>T17-S17</f>
        <v>41049</v>
      </c>
      <c r="S17" s="185">
        <v>28</v>
      </c>
      <c r="T17" s="184">
        <f>V17-U17</f>
        <v>41077</v>
      </c>
      <c r="U17" s="185"/>
      <c r="V17" s="184">
        <f>X17-W17</f>
        <v>41077</v>
      </c>
      <c r="W17" s="185">
        <v>3</v>
      </c>
      <c r="X17" s="184">
        <v>41080</v>
      </c>
      <c r="Y17" s="185">
        <v>14</v>
      </c>
      <c r="Z17" s="184">
        <f>X17+Y17</f>
        <v>41094</v>
      </c>
      <c r="AA17" s="197">
        <f>30.5*4</f>
        <v>122</v>
      </c>
      <c r="AB17" s="185">
        <f>AA17/30.5</f>
        <v>4</v>
      </c>
      <c r="AC17" s="184">
        <f>Z17+AA17</f>
        <v>41216</v>
      </c>
      <c r="AD17" s="186" t="s">
        <v>7</v>
      </c>
      <c r="AE17" s="186" t="s">
        <v>7</v>
      </c>
      <c r="AF17" s="568" t="s">
        <v>172</v>
      </c>
      <c r="AG17" s="596"/>
    </row>
    <row r="18" spans="1:33" s="154" customFormat="1" ht="15.75" customHeight="1" x14ac:dyDescent="0.2">
      <c r="A18" s="586"/>
      <c r="B18" s="161" t="s">
        <v>2</v>
      </c>
      <c r="C18" s="555"/>
      <c r="D18" s="555"/>
      <c r="E18" s="555"/>
      <c r="F18" s="555"/>
      <c r="G18" s="555"/>
      <c r="H18" s="578"/>
      <c r="I18" s="575"/>
      <c r="J18" s="168"/>
      <c r="K18" s="169"/>
      <c r="L18" s="168">
        <f>J18+K18</f>
        <v>0</v>
      </c>
      <c r="M18" s="155"/>
      <c r="N18" s="156">
        <f>L18+M18</f>
        <v>0</v>
      </c>
      <c r="O18" s="155"/>
      <c r="P18" s="153">
        <f>N18+O18</f>
        <v>0</v>
      </c>
      <c r="Q18" s="155">
        <v>28</v>
      </c>
      <c r="R18" s="153">
        <f>P18+Q18</f>
        <v>28</v>
      </c>
      <c r="S18" s="155">
        <v>28</v>
      </c>
      <c r="T18" s="156">
        <f>R18+S18</f>
        <v>56</v>
      </c>
      <c r="U18" s="155"/>
      <c r="V18" s="156">
        <v>41144</v>
      </c>
      <c r="W18" s="155">
        <v>3</v>
      </c>
      <c r="X18" s="156">
        <f>V18+W18</f>
        <v>41147</v>
      </c>
      <c r="Y18" s="155">
        <v>14</v>
      </c>
      <c r="Z18" s="156">
        <f>X18+Y18</f>
        <v>41161</v>
      </c>
      <c r="AA18" s="155">
        <v>120</v>
      </c>
      <c r="AB18" s="155">
        <v>4</v>
      </c>
      <c r="AC18" s="156">
        <f>AA18+Z18</f>
        <v>41281</v>
      </c>
      <c r="AD18" s="157"/>
      <c r="AE18" s="157"/>
      <c r="AF18" s="569"/>
      <c r="AG18" s="597"/>
    </row>
    <row r="19" spans="1:33" s="158" customFormat="1" ht="36.75" customHeight="1" thickBot="1" x14ac:dyDescent="0.25">
      <c r="A19" s="587"/>
      <c r="B19" s="187" t="s">
        <v>0</v>
      </c>
      <c r="C19" s="556"/>
      <c r="D19" s="556"/>
      <c r="E19" s="556"/>
      <c r="F19" s="556"/>
      <c r="G19" s="556"/>
      <c r="H19" s="579"/>
      <c r="I19" s="576"/>
      <c r="J19" s="188"/>
      <c r="K19" s="254">
        <f>L19-J19</f>
        <v>0</v>
      </c>
      <c r="L19" s="188"/>
      <c r="M19" s="254">
        <f>N19-L19</f>
        <v>0</v>
      </c>
      <c r="N19" s="188"/>
      <c r="O19" s="254">
        <f>P19-N19</f>
        <v>41079</v>
      </c>
      <c r="P19" s="190">
        <v>41079</v>
      </c>
      <c r="Q19" s="191">
        <f>R19-P19</f>
        <v>27</v>
      </c>
      <c r="R19" s="190">
        <v>41106</v>
      </c>
      <c r="S19" s="254">
        <f>T19-R19</f>
        <v>0</v>
      </c>
      <c r="T19" s="190">
        <v>41106</v>
      </c>
      <c r="U19" s="189">
        <f>V19-T19</f>
        <v>38</v>
      </c>
      <c r="V19" s="190">
        <v>41144</v>
      </c>
      <c r="W19" s="189"/>
      <c r="X19" s="188"/>
      <c r="Y19" s="189"/>
      <c r="Z19" s="188"/>
      <c r="AA19" s="192"/>
      <c r="AB19" s="191"/>
      <c r="AC19" s="193"/>
      <c r="AD19" s="194"/>
      <c r="AE19" s="195"/>
      <c r="AF19" s="570"/>
      <c r="AG19" s="598"/>
    </row>
    <row r="20" spans="1:33" ht="19.5" customHeight="1" thickTop="1" x14ac:dyDescent="0.2">
      <c r="A20" s="565">
        <v>3</v>
      </c>
      <c r="B20" s="170" t="s">
        <v>1</v>
      </c>
      <c r="C20" s="535" t="s">
        <v>29</v>
      </c>
      <c r="D20" s="535" t="s">
        <v>32</v>
      </c>
      <c r="E20" s="535" t="s">
        <v>28</v>
      </c>
      <c r="F20" s="535" t="s">
        <v>27</v>
      </c>
      <c r="G20" s="549" t="s">
        <v>256</v>
      </c>
      <c r="H20" s="551" t="s">
        <v>4</v>
      </c>
      <c r="I20" s="571"/>
      <c r="J20" s="118">
        <f>L20-K20</f>
        <v>41397</v>
      </c>
      <c r="K20" s="172">
        <v>30</v>
      </c>
      <c r="L20" s="171">
        <f>N20-M20</f>
        <v>41427</v>
      </c>
      <c r="M20" s="172"/>
      <c r="N20" s="171">
        <f>P20-O20</f>
        <v>41427</v>
      </c>
      <c r="O20" s="172">
        <v>1</v>
      </c>
      <c r="P20" s="171">
        <f>R20-Q20</f>
        <v>41428</v>
      </c>
      <c r="Q20" s="172">
        <v>28</v>
      </c>
      <c r="R20" s="171">
        <f>T20-S20</f>
        <v>41456</v>
      </c>
      <c r="S20" s="172">
        <v>28</v>
      </c>
      <c r="T20" s="171">
        <f>V20-U20</f>
        <v>41484</v>
      </c>
      <c r="U20" s="172">
        <v>0</v>
      </c>
      <c r="V20" s="171">
        <f>X20-W20</f>
        <v>41484</v>
      </c>
      <c r="W20" s="172">
        <v>3</v>
      </c>
      <c r="X20" s="171">
        <v>41487</v>
      </c>
      <c r="Y20" s="172">
        <v>14</v>
      </c>
      <c r="Z20" s="171">
        <f>X20+Y20</f>
        <v>41501</v>
      </c>
      <c r="AA20" s="196">
        <f>30.5*4</f>
        <v>122</v>
      </c>
      <c r="AB20" s="172">
        <f>AA20/30.5</f>
        <v>4</v>
      </c>
      <c r="AC20" s="171">
        <f>Z20+AA20</f>
        <v>41623</v>
      </c>
      <c r="AD20" s="173"/>
      <c r="AE20" s="173"/>
      <c r="AF20" s="583" t="s">
        <v>247</v>
      </c>
      <c r="AG20" s="544" t="s">
        <v>254</v>
      </c>
    </row>
    <row r="21" spans="1:33" ht="15" x14ac:dyDescent="0.2">
      <c r="A21" s="566"/>
      <c r="B21" s="160" t="s">
        <v>2</v>
      </c>
      <c r="C21" s="536"/>
      <c r="D21" s="536"/>
      <c r="E21" s="536"/>
      <c r="F21" s="536"/>
      <c r="G21" s="550"/>
      <c r="H21" s="552"/>
      <c r="I21" s="572"/>
      <c r="J21" s="118">
        <v>41372</v>
      </c>
      <c r="K21" s="167">
        <v>30</v>
      </c>
      <c r="L21" s="118">
        <v>41375</v>
      </c>
      <c r="M21" s="117">
        <v>0</v>
      </c>
      <c r="N21" s="118">
        <f>L21+M21</f>
        <v>41375</v>
      </c>
      <c r="O21" s="117">
        <v>1</v>
      </c>
      <c r="P21" s="118">
        <f>N21+O21</f>
        <v>41376</v>
      </c>
      <c r="Q21" s="117">
        <v>28</v>
      </c>
      <c r="R21" s="243">
        <v>41407</v>
      </c>
      <c r="S21" s="117">
        <v>28</v>
      </c>
      <c r="T21" s="118">
        <f>R21+S21</f>
        <v>41435</v>
      </c>
      <c r="U21" s="117">
        <v>0</v>
      </c>
      <c r="V21" s="118">
        <f>T21+U21</f>
        <v>41435</v>
      </c>
      <c r="W21" s="117">
        <v>3</v>
      </c>
      <c r="X21" s="116">
        <f>V21+W21</f>
        <v>41438</v>
      </c>
      <c r="Y21" s="117">
        <v>14</v>
      </c>
      <c r="Z21" s="118">
        <f>X21+Y21</f>
        <v>41452</v>
      </c>
      <c r="AA21" s="117">
        <v>120</v>
      </c>
      <c r="AB21" s="117">
        <v>4</v>
      </c>
      <c r="AC21" s="118">
        <f>AA21+Z21</f>
        <v>41572</v>
      </c>
      <c r="AD21" s="119"/>
      <c r="AE21" s="119"/>
      <c r="AF21" s="584"/>
      <c r="AG21" s="544"/>
    </row>
    <row r="22" spans="1:33" s="26" customFormat="1" ht="16.5" thickBot="1" x14ac:dyDescent="0.25">
      <c r="A22" s="567"/>
      <c r="B22" s="174" t="s">
        <v>0</v>
      </c>
      <c r="C22" s="537"/>
      <c r="D22" s="537"/>
      <c r="E22" s="537"/>
      <c r="F22" s="537"/>
      <c r="G22" s="550"/>
      <c r="H22" s="553"/>
      <c r="I22" s="573"/>
      <c r="J22" s="175">
        <v>41373</v>
      </c>
      <c r="K22" s="238">
        <f>L22-J22</f>
        <v>2</v>
      </c>
      <c r="L22" s="175">
        <v>41375</v>
      </c>
      <c r="M22" s="238">
        <v>0</v>
      </c>
      <c r="N22" s="175">
        <v>41375</v>
      </c>
      <c r="O22" s="238">
        <f>P22-N22</f>
        <v>6</v>
      </c>
      <c r="P22" s="177">
        <v>41381</v>
      </c>
      <c r="Q22" s="178">
        <f>R22-P21</f>
        <v>31</v>
      </c>
      <c r="R22" s="177">
        <v>41407</v>
      </c>
      <c r="S22" s="117">
        <f>T22-R22</f>
        <v>-41407</v>
      </c>
      <c r="T22" s="177"/>
      <c r="U22" s="238">
        <f>V22-T22</f>
        <v>0</v>
      </c>
      <c r="V22" s="175"/>
      <c r="W22" s="238">
        <f>X22-V22</f>
        <v>0</v>
      </c>
      <c r="X22" s="175"/>
      <c r="Y22" s="176"/>
      <c r="Z22" s="175"/>
      <c r="AA22" s="179"/>
      <c r="AB22" s="178"/>
      <c r="AC22" s="182"/>
      <c r="AD22" s="180"/>
      <c r="AE22" s="181"/>
      <c r="AF22" s="599"/>
      <c r="AG22" s="595"/>
    </row>
    <row r="23" spans="1:33" ht="19.5" customHeight="1" thickTop="1" x14ac:dyDescent="0.2">
      <c r="A23" s="546">
        <v>4</v>
      </c>
      <c r="B23" s="441" t="s">
        <v>1</v>
      </c>
      <c r="C23" s="535" t="s">
        <v>29</v>
      </c>
      <c r="D23" s="535" t="s">
        <v>33</v>
      </c>
      <c r="E23" s="535" t="s">
        <v>28</v>
      </c>
      <c r="F23" s="535" t="s">
        <v>27</v>
      </c>
      <c r="G23" s="538" t="s">
        <v>261</v>
      </c>
      <c r="H23" s="580" t="s">
        <v>6</v>
      </c>
      <c r="I23" s="571"/>
      <c r="J23" s="118">
        <f>L23-K23</f>
        <v>41852</v>
      </c>
      <c r="K23" s="172">
        <v>30</v>
      </c>
      <c r="L23" s="171">
        <f>N23-M23</f>
        <v>41882</v>
      </c>
      <c r="M23" s="172"/>
      <c r="N23" s="171">
        <f>P23-O23</f>
        <v>41882</v>
      </c>
      <c r="O23" s="172">
        <v>1</v>
      </c>
      <c r="P23" s="171">
        <f>R23-Q23</f>
        <v>41883</v>
      </c>
      <c r="Q23" s="172">
        <v>28</v>
      </c>
      <c r="R23" s="171">
        <f>T23-S23</f>
        <v>41911</v>
      </c>
      <c r="S23" s="172">
        <v>28</v>
      </c>
      <c r="T23" s="171">
        <f>V23-U23</f>
        <v>41939</v>
      </c>
      <c r="U23" s="172">
        <v>0</v>
      </c>
      <c r="V23" s="171">
        <f>X23-W23</f>
        <v>41939</v>
      </c>
      <c r="W23" s="172">
        <v>3</v>
      </c>
      <c r="X23" s="171">
        <v>41942</v>
      </c>
      <c r="Y23" s="172">
        <v>14</v>
      </c>
      <c r="Z23" s="171">
        <f>X23+Y23</f>
        <v>41956</v>
      </c>
      <c r="AA23" s="196">
        <f>30.5*4</f>
        <v>122</v>
      </c>
      <c r="AB23" s="172">
        <f>AA23/30.5</f>
        <v>4</v>
      </c>
      <c r="AC23" s="171">
        <f>Z23+AA23</f>
        <v>42078</v>
      </c>
      <c r="AD23" s="173"/>
      <c r="AE23" s="173"/>
      <c r="AF23" s="583"/>
      <c r="AG23" s="544"/>
    </row>
    <row r="24" spans="1:33" ht="15" x14ac:dyDescent="0.2">
      <c r="A24" s="547"/>
      <c r="B24" s="438" t="s">
        <v>2</v>
      </c>
      <c r="C24" s="536"/>
      <c r="D24" s="536"/>
      <c r="E24" s="536"/>
      <c r="F24" s="536"/>
      <c r="G24" s="539"/>
      <c r="H24" s="581"/>
      <c r="I24" s="572"/>
      <c r="J24" s="118">
        <v>41852</v>
      </c>
      <c r="K24" s="167">
        <v>30</v>
      </c>
      <c r="L24" s="118">
        <v>41862</v>
      </c>
      <c r="M24" s="117">
        <v>0</v>
      </c>
      <c r="N24" s="118">
        <f>L24+M24</f>
        <v>41862</v>
      </c>
      <c r="O24" s="117">
        <v>1</v>
      </c>
      <c r="P24" s="118">
        <f>N24+O24</f>
        <v>41863</v>
      </c>
      <c r="Q24" s="117">
        <v>28</v>
      </c>
      <c r="R24" s="243">
        <f>P24+Q24</f>
        <v>41891</v>
      </c>
      <c r="S24" s="117">
        <v>28</v>
      </c>
      <c r="T24" s="118">
        <f>R24+S24</f>
        <v>41919</v>
      </c>
      <c r="U24" s="117">
        <v>0</v>
      </c>
      <c r="V24" s="118">
        <f>T24+U24</f>
        <v>41919</v>
      </c>
      <c r="W24" s="117">
        <v>3</v>
      </c>
      <c r="X24" s="116">
        <f>V24+W24</f>
        <v>41922</v>
      </c>
      <c r="Y24" s="117">
        <v>14</v>
      </c>
      <c r="Z24" s="118">
        <f>X24+Y24</f>
        <v>41936</v>
      </c>
      <c r="AA24" s="117">
        <v>120</v>
      </c>
      <c r="AB24" s="117">
        <v>4</v>
      </c>
      <c r="AC24" s="118">
        <f>AA24+Z24</f>
        <v>42056</v>
      </c>
      <c r="AD24" s="119"/>
      <c r="AE24" s="119"/>
      <c r="AF24" s="584"/>
      <c r="AG24" s="544"/>
    </row>
    <row r="25" spans="1:33" s="26" customFormat="1" ht="16.5" thickBot="1" x14ac:dyDescent="0.25">
      <c r="A25" s="548"/>
      <c r="B25" s="240" t="s">
        <v>0</v>
      </c>
      <c r="C25" s="536"/>
      <c r="D25" s="536"/>
      <c r="E25" s="536"/>
      <c r="F25" s="536"/>
      <c r="G25" s="540"/>
      <c r="H25" s="581"/>
      <c r="I25" s="572"/>
      <c r="J25" s="175"/>
      <c r="K25" s="238">
        <f>L25-J25</f>
        <v>0</v>
      </c>
      <c r="L25" s="175"/>
      <c r="M25" s="238">
        <v>0</v>
      </c>
      <c r="N25" s="175"/>
      <c r="O25" s="238">
        <f>P25-N25</f>
        <v>0</v>
      </c>
      <c r="P25" s="177"/>
      <c r="Q25" s="178">
        <f>R25-P24</f>
        <v>-41863</v>
      </c>
      <c r="R25" s="177"/>
      <c r="S25" s="117">
        <f>T25-R25</f>
        <v>0</v>
      </c>
      <c r="T25" s="177"/>
      <c r="U25" s="238">
        <f>V25-T25</f>
        <v>0</v>
      </c>
      <c r="V25" s="175"/>
      <c r="W25" s="238">
        <f>X25-V25</f>
        <v>0</v>
      </c>
      <c r="X25" s="175"/>
      <c r="Y25" s="176"/>
      <c r="Z25" s="175"/>
      <c r="AA25" s="179"/>
      <c r="AB25" s="178"/>
      <c r="AC25" s="182"/>
      <c r="AD25" s="180"/>
      <c r="AE25" s="181"/>
      <c r="AF25" s="584"/>
      <c r="AG25" s="545"/>
    </row>
    <row r="26" spans="1:33" s="26" customFormat="1" ht="16.5" thickTop="1" x14ac:dyDescent="0.2">
      <c r="A26" s="541">
        <v>5</v>
      </c>
      <c r="B26" s="441" t="s">
        <v>1</v>
      </c>
      <c r="C26" s="535" t="s">
        <v>29</v>
      </c>
      <c r="D26" s="535" t="s">
        <v>34</v>
      </c>
      <c r="E26" s="535" t="s">
        <v>28</v>
      </c>
      <c r="F26" s="535" t="s">
        <v>27</v>
      </c>
      <c r="G26" s="538" t="s">
        <v>262</v>
      </c>
      <c r="H26" s="580" t="s">
        <v>4</v>
      </c>
      <c r="I26" s="237"/>
      <c r="J26" s="118">
        <f>L26-K26</f>
        <v>41852</v>
      </c>
      <c r="K26" s="172">
        <v>30</v>
      </c>
      <c r="L26" s="171">
        <f>N26-M26</f>
        <v>41882</v>
      </c>
      <c r="M26" s="172"/>
      <c r="N26" s="171">
        <f>P26-O26</f>
        <v>41882</v>
      </c>
      <c r="O26" s="172">
        <v>1</v>
      </c>
      <c r="P26" s="171">
        <f>R26-Q26</f>
        <v>41883</v>
      </c>
      <c r="Q26" s="172">
        <v>28</v>
      </c>
      <c r="R26" s="171">
        <f>T26-S26</f>
        <v>41911</v>
      </c>
      <c r="S26" s="172">
        <v>28</v>
      </c>
      <c r="T26" s="171">
        <f>V26-U26</f>
        <v>41939</v>
      </c>
      <c r="U26" s="172">
        <v>0</v>
      </c>
      <c r="V26" s="171">
        <f>X26-W26</f>
        <v>41939</v>
      </c>
      <c r="W26" s="172">
        <v>3</v>
      </c>
      <c r="X26" s="171">
        <v>41942</v>
      </c>
      <c r="Y26" s="172">
        <v>14</v>
      </c>
      <c r="Z26" s="171">
        <f>X26+Y26</f>
        <v>41956</v>
      </c>
      <c r="AA26" s="196">
        <f>30.5*4</f>
        <v>122</v>
      </c>
      <c r="AB26" s="172">
        <f>AA26/30.5</f>
        <v>4</v>
      </c>
      <c r="AC26" s="171">
        <f>Z26+AA26</f>
        <v>42078</v>
      </c>
      <c r="AD26" s="173"/>
      <c r="AE26" s="173"/>
      <c r="AF26" s="443"/>
      <c r="AG26" s="446"/>
    </row>
    <row r="27" spans="1:33" s="26" customFormat="1" x14ac:dyDescent="0.2">
      <c r="A27" s="542"/>
      <c r="B27" s="438" t="s">
        <v>2</v>
      </c>
      <c r="C27" s="536"/>
      <c r="D27" s="536"/>
      <c r="E27" s="536"/>
      <c r="F27" s="536"/>
      <c r="G27" s="539"/>
      <c r="H27" s="581"/>
      <c r="I27" s="440"/>
      <c r="J27" s="118">
        <v>41852</v>
      </c>
      <c r="K27" s="167">
        <v>30</v>
      </c>
      <c r="L27" s="118">
        <v>41882</v>
      </c>
      <c r="M27" s="117">
        <v>0</v>
      </c>
      <c r="N27" s="118">
        <f>L27+M27</f>
        <v>41882</v>
      </c>
      <c r="O27" s="117">
        <v>1</v>
      </c>
      <c r="P27" s="118">
        <f>N27+O27</f>
        <v>41883</v>
      </c>
      <c r="Q27" s="117">
        <v>28</v>
      </c>
      <c r="R27" s="243">
        <f>P27+Q27</f>
        <v>41911</v>
      </c>
      <c r="S27" s="117">
        <v>28</v>
      </c>
      <c r="T27" s="118">
        <f>R27+S27</f>
        <v>41939</v>
      </c>
      <c r="U27" s="117">
        <v>0</v>
      </c>
      <c r="V27" s="118">
        <f>T27+U27</f>
        <v>41939</v>
      </c>
      <c r="W27" s="117">
        <v>3</v>
      </c>
      <c r="X27" s="116">
        <f>V27+W27</f>
        <v>41942</v>
      </c>
      <c r="Y27" s="117">
        <v>14</v>
      </c>
      <c r="Z27" s="118">
        <f>X27+Y27</f>
        <v>41956</v>
      </c>
      <c r="AA27" s="117">
        <v>120</v>
      </c>
      <c r="AB27" s="117">
        <v>4</v>
      </c>
      <c r="AC27" s="118">
        <f>AA27+Z27</f>
        <v>42076</v>
      </c>
      <c r="AD27" s="119"/>
      <c r="AE27" s="119"/>
      <c r="AF27" s="442"/>
      <c r="AG27" s="447"/>
    </row>
    <row r="28" spans="1:33" s="26" customFormat="1" ht="16.5" thickBot="1" x14ac:dyDescent="0.25">
      <c r="A28" s="543"/>
      <c r="B28" s="174" t="s">
        <v>0</v>
      </c>
      <c r="C28" s="536"/>
      <c r="D28" s="536"/>
      <c r="E28" s="536"/>
      <c r="F28" s="536"/>
      <c r="G28" s="540"/>
      <c r="H28" s="582"/>
      <c r="I28" s="444"/>
      <c r="J28" s="175"/>
      <c r="K28" s="238">
        <f>L28-J28</f>
        <v>0</v>
      </c>
      <c r="L28" s="175"/>
      <c r="M28" s="238">
        <v>0</v>
      </c>
      <c r="N28" s="175"/>
      <c r="O28" s="238">
        <f>P28-N28</f>
        <v>0</v>
      </c>
      <c r="P28" s="177"/>
      <c r="Q28" s="178">
        <f>R28-P27</f>
        <v>-41883</v>
      </c>
      <c r="R28" s="177"/>
      <c r="S28" s="117">
        <f>T28-R28</f>
        <v>0</v>
      </c>
      <c r="T28" s="177"/>
      <c r="U28" s="238">
        <f>V28-T28</f>
        <v>0</v>
      </c>
      <c r="V28" s="175"/>
      <c r="W28" s="238">
        <f>X28-V28</f>
        <v>0</v>
      </c>
      <c r="X28" s="175"/>
      <c r="Y28" s="176"/>
      <c r="Z28" s="175"/>
      <c r="AA28" s="179"/>
      <c r="AB28" s="178"/>
      <c r="AC28" s="182"/>
      <c r="AD28" s="180"/>
      <c r="AE28" s="181"/>
      <c r="AF28" s="445"/>
      <c r="AG28" s="448"/>
    </row>
    <row r="29" spans="1:33" s="26" customFormat="1" ht="16.5" customHeight="1" thickTop="1" x14ac:dyDescent="0.2">
      <c r="A29" s="541">
        <v>6</v>
      </c>
      <c r="B29" s="441" t="s">
        <v>1</v>
      </c>
      <c r="C29" s="535" t="s">
        <v>29</v>
      </c>
      <c r="D29" s="535" t="s">
        <v>35</v>
      </c>
      <c r="E29" s="535" t="s">
        <v>28</v>
      </c>
      <c r="F29" s="535" t="s">
        <v>27</v>
      </c>
      <c r="G29" s="538" t="s">
        <v>263</v>
      </c>
      <c r="H29" s="580" t="s">
        <v>4</v>
      </c>
      <c r="I29" s="237"/>
      <c r="J29" s="118">
        <f>L29-K29</f>
        <v>41852</v>
      </c>
      <c r="K29" s="172">
        <v>30</v>
      </c>
      <c r="L29" s="171">
        <f>N29-M29</f>
        <v>41882</v>
      </c>
      <c r="M29" s="172"/>
      <c r="N29" s="171">
        <f>P29-O29</f>
        <v>41882</v>
      </c>
      <c r="O29" s="172">
        <v>1</v>
      </c>
      <c r="P29" s="171">
        <f>R29-Q29</f>
        <v>41883</v>
      </c>
      <c r="Q29" s="172">
        <v>28</v>
      </c>
      <c r="R29" s="171">
        <f>T29-S29</f>
        <v>41911</v>
      </c>
      <c r="S29" s="172">
        <v>28</v>
      </c>
      <c r="T29" s="171">
        <f>V29-U29</f>
        <v>41939</v>
      </c>
      <c r="U29" s="172">
        <v>0</v>
      </c>
      <c r="V29" s="171">
        <f>X29-W29</f>
        <v>41939</v>
      </c>
      <c r="W29" s="172">
        <v>3</v>
      </c>
      <c r="X29" s="171">
        <v>41942</v>
      </c>
      <c r="Y29" s="172">
        <v>14</v>
      </c>
      <c r="Z29" s="171">
        <f>X29+Y29</f>
        <v>41956</v>
      </c>
      <c r="AA29" s="196">
        <f>30.5*4</f>
        <v>122</v>
      </c>
      <c r="AB29" s="172">
        <f>AA29/30.5</f>
        <v>4</v>
      </c>
      <c r="AC29" s="171">
        <f>Z29+AA29</f>
        <v>42078</v>
      </c>
      <c r="AD29" s="173"/>
      <c r="AE29" s="173"/>
      <c r="AF29" s="443"/>
      <c r="AG29" s="446"/>
    </row>
    <row r="30" spans="1:33" s="26" customFormat="1" x14ac:dyDescent="0.2">
      <c r="A30" s="542"/>
      <c r="B30" s="438" t="s">
        <v>2</v>
      </c>
      <c r="C30" s="536"/>
      <c r="D30" s="536"/>
      <c r="E30" s="536"/>
      <c r="F30" s="536"/>
      <c r="G30" s="539"/>
      <c r="H30" s="581"/>
      <c r="I30" s="440"/>
      <c r="J30" s="118">
        <v>41852</v>
      </c>
      <c r="K30" s="167">
        <v>30</v>
      </c>
      <c r="L30" s="118">
        <v>41882</v>
      </c>
      <c r="M30" s="117">
        <v>0</v>
      </c>
      <c r="N30" s="118">
        <f>L30+M30</f>
        <v>41882</v>
      </c>
      <c r="O30" s="117">
        <v>1</v>
      </c>
      <c r="P30" s="118">
        <f>N30+O30</f>
        <v>41883</v>
      </c>
      <c r="Q30" s="117">
        <v>28</v>
      </c>
      <c r="R30" s="243">
        <f>P30+Q30</f>
        <v>41911</v>
      </c>
      <c r="S30" s="117">
        <v>28</v>
      </c>
      <c r="T30" s="118">
        <f>R30+S30</f>
        <v>41939</v>
      </c>
      <c r="U30" s="117">
        <v>0</v>
      </c>
      <c r="V30" s="118">
        <f>T30+U30</f>
        <v>41939</v>
      </c>
      <c r="W30" s="117">
        <v>3</v>
      </c>
      <c r="X30" s="116">
        <f>V30+W30</f>
        <v>41942</v>
      </c>
      <c r="Y30" s="117">
        <v>14</v>
      </c>
      <c r="Z30" s="118">
        <f>X30+Y30</f>
        <v>41956</v>
      </c>
      <c r="AA30" s="117">
        <v>120</v>
      </c>
      <c r="AB30" s="117">
        <v>4</v>
      </c>
      <c r="AC30" s="118">
        <f>AA30+Z30</f>
        <v>42076</v>
      </c>
      <c r="AD30" s="119"/>
      <c r="AE30" s="119"/>
      <c r="AF30" s="442"/>
      <c r="AG30" s="447"/>
    </row>
    <row r="31" spans="1:33" s="26" customFormat="1" ht="16.5" thickBot="1" x14ac:dyDescent="0.25">
      <c r="A31" s="543"/>
      <c r="B31" s="174" t="s">
        <v>0</v>
      </c>
      <c r="C31" s="536"/>
      <c r="D31" s="536"/>
      <c r="E31" s="536"/>
      <c r="F31" s="536"/>
      <c r="G31" s="540"/>
      <c r="H31" s="582"/>
      <c r="I31" s="444"/>
      <c r="J31" s="175"/>
      <c r="K31" s="238">
        <f>L31-J31</f>
        <v>0</v>
      </c>
      <c r="L31" s="175"/>
      <c r="M31" s="238">
        <v>0</v>
      </c>
      <c r="N31" s="175"/>
      <c r="O31" s="238">
        <f>P31-N31</f>
        <v>0</v>
      </c>
      <c r="P31" s="177"/>
      <c r="Q31" s="178">
        <f>R31-P30</f>
        <v>-41883</v>
      </c>
      <c r="R31" s="177"/>
      <c r="S31" s="117">
        <f>T31-R31</f>
        <v>0</v>
      </c>
      <c r="T31" s="177"/>
      <c r="U31" s="238">
        <f>V31-T31</f>
        <v>0</v>
      </c>
      <c r="V31" s="175"/>
      <c r="W31" s="238">
        <f>X31-V31</f>
        <v>0</v>
      </c>
      <c r="X31" s="175"/>
      <c r="Y31" s="176"/>
      <c r="Z31" s="175"/>
      <c r="AA31" s="179"/>
      <c r="AB31" s="178"/>
      <c r="AC31" s="182"/>
      <c r="AD31" s="180"/>
      <c r="AE31" s="181"/>
      <c r="AF31" s="445"/>
      <c r="AG31" s="448"/>
    </row>
    <row r="32" spans="1:33" s="26" customFormat="1" ht="16.5" thickTop="1" x14ac:dyDescent="0.2">
      <c r="A32" s="541">
        <v>7</v>
      </c>
      <c r="B32" s="441" t="s">
        <v>1</v>
      </c>
      <c r="C32" s="535" t="s">
        <v>29</v>
      </c>
      <c r="D32" s="535" t="s">
        <v>33</v>
      </c>
      <c r="E32" s="535" t="s">
        <v>28</v>
      </c>
      <c r="F32" s="535" t="s">
        <v>27</v>
      </c>
      <c r="G32" s="538" t="s">
        <v>264</v>
      </c>
      <c r="H32" s="580" t="s">
        <v>4</v>
      </c>
      <c r="I32" s="440"/>
      <c r="J32" s="118">
        <f>L32-K32</f>
        <v>41852</v>
      </c>
      <c r="K32" s="172">
        <v>30</v>
      </c>
      <c r="L32" s="171">
        <f>N32-M32</f>
        <v>41882</v>
      </c>
      <c r="M32" s="172"/>
      <c r="N32" s="171">
        <f>P32-O32</f>
        <v>41882</v>
      </c>
      <c r="O32" s="172">
        <v>1</v>
      </c>
      <c r="P32" s="171">
        <f>R32-Q32</f>
        <v>41883</v>
      </c>
      <c r="Q32" s="172">
        <v>28</v>
      </c>
      <c r="R32" s="171">
        <f>T32-S32</f>
        <v>41911</v>
      </c>
      <c r="S32" s="172">
        <v>28</v>
      </c>
      <c r="T32" s="171">
        <f>V32-U32</f>
        <v>41939</v>
      </c>
      <c r="U32" s="172">
        <v>0</v>
      </c>
      <c r="V32" s="171">
        <f>X32-W32</f>
        <v>41939</v>
      </c>
      <c r="W32" s="172">
        <v>3</v>
      </c>
      <c r="X32" s="171">
        <v>41942</v>
      </c>
      <c r="Y32" s="172">
        <v>14</v>
      </c>
      <c r="Z32" s="171">
        <f>X32+Y32</f>
        <v>41956</v>
      </c>
      <c r="AA32" s="196">
        <f>30.5*4</f>
        <v>122</v>
      </c>
      <c r="AB32" s="172">
        <f>AA32/30.5</f>
        <v>4</v>
      </c>
      <c r="AC32" s="171">
        <f>Z32+AA32</f>
        <v>42078</v>
      </c>
      <c r="AD32" s="173"/>
      <c r="AE32" s="173"/>
      <c r="AF32" s="442"/>
      <c r="AG32" s="446"/>
    </row>
    <row r="33" spans="1:33" s="26" customFormat="1" x14ac:dyDescent="0.2">
      <c r="A33" s="542"/>
      <c r="B33" s="438" t="s">
        <v>2</v>
      </c>
      <c r="C33" s="536"/>
      <c r="D33" s="536"/>
      <c r="E33" s="536"/>
      <c r="F33" s="536"/>
      <c r="G33" s="539"/>
      <c r="H33" s="581"/>
      <c r="I33" s="440"/>
      <c r="J33" s="118">
        <v>41852</v>
      </c>
      <c r="K33" s="167">
        <v>30</v>
      </c>
      <c r="L33" s="118">
        <v>41882</v>
      </c>
      <c r="M33" s="117">
        <v>0</v>
      </c>
      <c r="N33" s="118">
        <f>L33+M33</f>
        <v>41882</v>
      </c>
      <c r="O33" s="117">
        <v>1</v>
      </c>
      <c r="P33" s="118">
        <f>N33+O33</f>
        <v>41883</v>
      </c>
      <c r="Q33" s="117">
        <v>28</v>
      </c>
      <c r="R33" s="243">
        <f>P33+Q33</f>
        <v>41911</v>
      </c>
      <c r="S33" s="117">
        <v>28</v>
      </c>
      <c r="T33" s="118">
        <f>R33+S33</f>
        <v>41939</v>
      </c>
      <c r="U33" s="117">
        <v>0</v>
      </c>
      <c r="V33" s="118">
        <f>T33+U33</f>
        <v>41939</v>
      </c>
      <c r="W33" s="117">
        <v>3</v>
      </c>
      <c r="X33" s="116">
        <f>V33+W33</f>
        <v>41942</v>
      </c>
      <c r="Y33" s="117">
        <v>14</v>
      </c>
      <c r="Z33" s="118">
        <f>X33+Y33</f>
        <v>41956</v>
      </c>
      <c r="AA33" s="117">
        <v>120</v>
      </c>
      <c r="AB33" s="117">
        <v>4</v>
      </c>
      <c r="AC33" s="118">
        <f>AA33+Z33</f>
        <v>42076</v>
      </c>
      <c r="AD33" s="119"/>
      <c r="AE33" s="119"/>
      <c r="AF33" s="442"/>
      <c r="AG33" s="447"/>
    </row>
    <row r="34" spans="1:33" s="26" customFormat="1" ht="16.5" thickBot="1" x14ac:dyDescent="0.25">
      <c r="A34" s="543"/>
      <c r="B34" s="174" t="s">
        <v>0</v>
      </c>
      <c r="C34" s="537"/>
      <c r="D34" s="537"/>
      <c r="E34" s="537"/>
      <c r="F34" s="537"/>
      <c r="G34" s="540"/>
      <c r="H34" s="582"/>
      <c r="I34" s="444"/>
      <c r="J34" s="175"/>
      <c r="K34" s="238">
        <f>L34-J34</f>
        <v>0</v>
      </c>
      <c r="L34" s="175"/>
      <c r="M34" s="238">
        <v>0</v>
      </c>
      <c r="N34" s="175"/>
      <c r="O34" s="238">
        <f>P34-N34</f>
        <v>0</v>
      </c>
      <c r="P34" s="177"/>
      <c r="Q34" s="178">
        <f>R34-P33</f>
        <v>-41883</v>
      </c>
      <c r="R34" s="177"/>
      <c r="S34" s="117">
        <f>T34-R34</f>
        <v>0</v>
      </c>
      <c r="T34" s="177"/>
      <c r="U34" s="238">
        <f>V34-T34</f>
        <v>0</v>
      </c>
      <c r="V34" s="175"/>
      <c r="W34" s="238">
        <f>X34-V34</f>
        <v>0</v>
      </c>
      <c r="X34" s="175"/>
      <c r="Y34" s="176"/>
      <c r="Z34" s="175"/>
      <c r="AA34" s="179"/>
      <c r="AB34" s="178"/>
      <c r="AC34" s="182"/>
      <c r="AD34" s="180"/>
      <c r="AE34" s="181"/>
      <c r="AF34" s="445"/>
      <c r="AG34" s="448"/>
    </row>
    <row r="35" spans="1:33" s="26" customFormat="1" ht="16.5" thickTop="1" x14ac:dyDescent="0.2">
      <c r="A35" s="8"/>
      <c r="B35" s="240"/>
      <c r="C35" s="439"/>
      <c r="D35" s="439"/>
      <c r="E35" s="439"/>
      <c r="F35" s="439"/>
      <c r="G35" s="437"/>
      <c r="H35" s="438"/>
      <c r="I35" s="440"/>
      <c r="J35" s="5"/>
      <c r="K35" s="247"/>
      <c r="L35" s="5"/>
      <c r="M35" s="247"/>
      <c r="N35" s="5"/>
      <c r="O35" s="247"/>
      <c r="P35" s="5"/>
      <c r="Q35" s="117"/>
      <c r="R35" s="5"/>
      <c r="S35" s="117"/>
      <c r="T35" s="5"/>
      <c r="U35" s="247"/>
      <c r="V35" s="5"/>
      <c r="W35" s="247"/>
      <c r="X35" s="5"/>
      <c r="Y35" s="241"/>
      <c r="Z35" s="5"/>
      <c r="AA35" s="5"/>
      <c r="AB35" s="117"/>
      <c r="AC35" s="119"/>
      <c r="AD35" s="27"/>
      <c r="AE35" s="27"/>
      <c r="AF35" s="442"/>
      <c r="AG35" s="9"/>
    </row>
  </sheetData>
  <mergeCells count="77">
    <mergeCell ref="AG9:AG12"/>
    <mergeCell ref="AG13:AG15"/>
    <mergeCell ref="AG17:AG19"/>
    <mergeCell ref="AG20:AG22"/>
    <mergeCell ref="AF20:AF22"/>
    <mergeCell ref="AF9:AF12"/>
    <mergeCell ref="A13:A16"/>
    <mergeCell ref="C1:G1"/>
    <mergeCell ref="C2:G2"/>
    <mergeCell ref="G13:G15"/>
    <mergeCell ref="F9:F12"/>
    <mergeCell ref="E9:E12"/>
    <mergeCell ref="D9:D12"/>
    <mergeCell ref="C9:C12"/>
    <mergeCell ref="G6:G8"/>
    <mergeCell ref="C13:C16"/>
    <mergeCell ref="D13:D16"/>
    <mergeCell ref="E13:E16"/>
    <mergeCell ref="F13:F16"/>
    <mergeCell ref="G9:G10"/>
    <mergeCell ref="A9:A12"/>
    <mergeCell ref="A6:A8"/>
    <mergeCell ref="A17:A19"/>
    <mergeCell ref="C17:C19"/>
    <mergeCell ref="D17:D19"/>
    <mergeCell ref="E17:E19"/>
    <mergeCell ref="F17:F19"/>
    <mergeCell ref="H26:H28"/>
    <mergeCell ref="H29:H31"/>
    <mergeCell ref="H32:H34"/>
    <mergeCell ref="H23:H25"/>
    <mergeCell ref="I23:I25"/>
    <mergeCell ref="A20:A22"/>
    <mergeCell ref="C20:C22"/>
    <mergeCell ref="D20:D22"/>
    <mergeCell ref="E20:E22"/>
    <mergeCell ref="F20:F22"/>
    <mergeCell ref="G20:G22"/>
    <mergeCell ref="H20:H22"/>
    <mergeCell ref="G17:G19"/>
    <mergeCell ref="B15:B16"/>
    <mergeCell ref="AF6:AF8"/>
    <mergeCell ref="H13:H16"/>
    <mergeCell ref="C6:C8"/>
    <mergeCell ref="D6:D8"/>
    <mergeCell ref="E6:E8"/>
    <mergeCell ref="F6:F8"/>
    <mergeCell ref="AF17:AF19"/>
    <mergeCell ref="I20:I22"/>
    <mergeCell ref="I17:I19"/>
    <mergeCell ref="H17:H19"/>
    <mergeCell ref="AG23:AG25"/>
    <mergeCell ref="A23:A25"/>
    <mergeCell ref="C23:C25"/>
    <mergeCell ref="D23:D25"/>
    <mergeCell ref="E23:E25"/>
    <mergeCell ref="F23:F25"/>
    <mergeCell ref="AF23:AF25"/>
    <mergeCell ref="A26:A28"/>
    <mergeCell ref="A29:A31"/>
    <mergeCell ref="A32:A34"/>
    <mergeCell ref="C26:C28"/>
    <mergeCell ref="C29:C31"/>
    <mergeCell ref="C32:C34"/>
    <mergeCell ref="D26:D28"/>
    <mergeCell ref="D29:D31"/>
    <mergeCell ref="D32:D34"/>
    <mergeCell ref="E26:E28"/>
    <mergeCell ref="E29:E31"/>
    <mergeCell ref="E32:E34"/>
    <mergeCell ref="F26:F28"/>
    <mergeCell ref="F29:F31"/>
    <mergeCell ref="F32:F34"/>
    <mergeCell ref="G23:G25"/>
    <mergeCell ref="G26:G28"/>
    <mergeCell ref="G32:G34"/>
    <mergeCell ref="G29:G31"/>
  </mergeCells>
  <printOptions horizontalCentered="1" verticalCentered="1"/>
  <pageMargins left="0.17" right="0.17" top="0.35" bottom="0.37" header="0.31496062992126" footer="0.31496062992126"/>
  <pageSetup scale="65" orientation="landscape" horizontalDpi="200" verticalDpi="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26"/>
  <sheetViews>
    <sheetView workbookViewId="0">
      <selection activeCell="C11" sqref="C11:C13"/>
    </sheetView>
  </sheetViews>
  <sheetFormatPr defaultRowHeight="15.75" x14ac:dyDescent="0.2"/>
  <cols>
    <col min="1" max="1" width="4.140625" style="8" bestFit="1" customWidth="1"/>
    <col min="2" max="2" width="4.140625" style="9" bestFit="1" customWidth="1"/>
    <col min="3" max="3" width="5.5703125" style="10" customWidth="1"/>
    <col min="4" max="4" width="7.140625" style="10" customWidth="1"/>
    <col min="5" max="5" width="12.5703125" style="10" customWidth="1"/>
    <col min="6" max="6" width="10" style="10" customWidth="1"/>
    <col min="7" max="7" width="15.7109375" style="11" customWidth="1"/>
    <col min="8" max="8" width="10.42578125" style="11" customWidth="1"/>
    <col min="9" max="9" width="13.140625" style="11" customWidth="1"/>
    <col min="10" max="10" width="4.42578125" style="106" bestFit="1" customWidth="1"/>
    <col min="11" max="11" width="7.28515625" style="12" customWidth="1"/>
    <col min="12" max="12" width="11.7109375" style="123" customWidth="1"/>
    <col min="13" max="13" width="4.140625" style="7" hidden="1" customWidth="1"/>
    <col min="14" max="14" width="14.7109375" style="8" hidden="1" customWidth="1"/>
    <col min="15" max="15" width="6.42578125" style="7" hidden="1" customWidth="1"/>
    <col min="16" max="16" width="12" style="8" hidden="1" customWidth="1"/>
    <col min="17" max="17" width="6.42578125" style="7" hidden="1" customWidth="1"/>
    <col min="18" max="18" width="12" style="8" hidden="1" customWidth="1"/>
    <col min="19" max="19" width="4.140625" style="7" hidden="1" customWidth="1"/>
    <col min="20" max="20" width="12.140625" style="8" hidden="1" customWidth="1"/>
    <col min="21" max="21" width="8.42578125" style="7" hidden="1" customWidth="1"/>
    <col min="22" max="22" width="12" style="8" hidden="1" customWidth="1"/>
    <col min="23" max="23" width="7.7109375" style="7" hidden="1" customWidth="1"/>
    <col min="24" max="24" width="12" style="8" hidden="1" customWidth="1"/>
    <col min="25" max="25" width="4.140625" style="7" hidden="1" customWidth="1"/>
    <col min="26" max="26" width="15" style="8" customWidth="1"/>
    <col min="27" max="27" width="5.140625" style="7" bestFit="1" customWidth="1"/>
    <col min="28" max="28" width="4.42578125" style="7" bestFit="1" customWidth="1"/>
    <col min="29" max="29" width="14.140625" style="8" customWidth="1"/>
    <col min="30" max="30" width="8.5703125" style="8" bestFit="1" customWidth="1"/>
    <col min="31" max="31" width="15.140625" style="8" customWidth="1"/>
    <col min="32" max="32" width="13.28515625" style="8" customWidth="1"/>
    <col min="33" max="16384" width="9.140625" style="8"/>
  </cols>
  <sheetData>
    <row r="1" spans="1:32" x14ac:dyDescent="0.2">
      <c r="B1" s="32"/>
      <c r="C1" s="507" t="s">
        <v>112</v>
      </c>
      <c r="D1" s="507"/>
      <c r="E1" s="507"/>
      <c r="F1" s="507"/>
      <c r="G1" s="507"/>
      <c r="H1" s="507"/>
      <c r="I1" s="507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2" spans="1:32" x14ac:dyDescent="0.2">
      <c r="B2" s="122"/>
      <c r="C2" s="622" t="s">
        <v>269</v>
      </c>
      <c r="D2" s="622"/>
      <c r="E2" s="622"/>
      <c r="F2" s="622"/>
      <c r="G2" s="622"/>
      <c r="H2" s="622"/>
      <c r="I2" s="6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</row>
    <row r="3" spans="1:32" ht="16.5" thickBot="1" x14ac:dyDescent="0.25">
      <c r="A3" s="33"/>
      <c r="B3" s="34"/>
      <c r="M3" s="35"/>
      <c r="N3" s="33"/>
      <c r="O3" s="35"/>
      <c r="Q3" s="35"/>
      <c r="S3" s="35"/>
      <c r="T3" s="33"/>
      <c r="U3" s="35"/>
      <c r="V3" s="33"/>
      <c r="W3" s="35"/>
      <c r="X3" s="33"/>
      <c r="Y3" s="35"/>
      <c r="AA3" s="35"/>
      <c r="AB3" s="35"/>
      <c r="AC3" s="108"/>
      <c r="AD3" s="36"/>
      <c r="AE3" s="36"/>
      <c r="AF3" s="33"/>
    </row>
    <row r="4" spans="1:32" s="1" customFormat="1" ht="126.75" x14ac:dyDescent="0.2">
      <c r="A4" s="28" t="s">
        <v>26</v>
      </c>
      <c r="B4" s="2" t="s">
        <v>3</v>
      </c>
      <c r="C4" s="2" t="s">
        <v>23</v>
      </c>
      <c r="D4" s="2" t="s">
        <v>19</v>
      </c>
      <c r="E4" s="2" t="s">
        <v>39</v>
      </c>
      <c r="F4" s="2" t="s">
        <v>40</v>
      </c>
      <c r="G4" s="3" t="s">
        <v>9</v>
      </c>
      <c r="H4" s="3" t="s">
        <v>113</v>
      </c>
      <c r="I4" s="3" t="s">
        <v>114</v>
      </c>
      <c r="J4" s="2" t="s">
        <v>10</v>
      </c>
      <c r="K4" s="109" t="s">
        <v>8</v>
      </c>
      <c r="L4" s="124" t="s">
        <v>115</v>
      </c>
      <c r="M4" s="4" t="s">
        <v>20</v>
      </c>
      <c r="N4" s="124" t="s">
        <v>116</v>
      </c>
      <c r="O4" s="4" t="s">
        <v>20</v>
      </c>
      <c r="P4" s="3" t="s">
        <v>117</v>
      </c>
      <c r="Q4" s="4" t="s">
        <v>20</v>
      </c>
      <c r="R4" s="3" t="s">
        <v>162</v>
      </c>
      <c r="S4" s="4" t="s">
        <v>20</v>
      </c>
      <c r="T4" s="3" t="s">
        <v>118</v>
      </c>
      <c r="U4" s="4" t="s">
        <v>20</v>
      </c>
      <c r="V4" s="3" t="s">
        <v>11</v>
      </c>
      <c r="W4" s="4" t="s">
        <v>20</v>
      </c>
      <c r="X4" s="3" t="s">
        <v>25</v>
      </c>
      <c r="Y4" s="4" t="s">
        <v>20</v>
      </c>
      <c r="Z4" s="3" t="s">
        <v>45</v>
      </c>
      <c r="AA4" s="4" t="s">
        <v>21</v>
      </c>
      <c r="AB4" s="4" t="s">
        <v>22</v>
      </c>
      <c r="AC4" s="3" t="s">
        <v>14</v>
      </c>
      <c r="AD4" s="3" t="s">
        <v>15</v>
      </c>
      <c r="AE4" s="3" t="s">
        <v>18</v>
      </c>
      <c r="AF4" s="3" t="s">
        <v>5</v>
      </c>
    </row>
    <row r="5" spans="1:32" s="13" customFormat="1" ht="16.5" thickBot="1" x14ac:dyDescent="0.25">
      <c r="A5" s="29"/>
      <c r="B5" s="14"/>
      <c r="C5" s="110"/>
      <c r="D5" s="110"/>
      <c r="E5" s="110"/>
      <c r="F5" s="110"/>
      <c r="G5" s="111"/>
      <c r="H5" s="111"/>
      <c r="I5" s="111"/>
      <c r="J5" s="111"/>
      <c r="K5" s="111"/>
      <c r="L5" s="125"/>
      <c r="M5" s="15"/>
      <c r="N5" s="112"/>
      <c r="O5" s="15"/>
      <c r="P5" s="14"/>
      <c r="Q5" s="15"/>
      <c r="R5" s="111"/>
      <c r="S5" s="15"/>
      <c r="T5" s="111"/>
      <c r="U5" s="15"/>
      <c r="V5" s="111"/>
      <c r="W5" s="15"/>
      <c r="X5" s="14"/>
      <c r="Y5" s="15"/>
      <c r="Z5" s="14"/>
      <c r="AA5" s="15"/>
      <c r="AB5" s="15"/>
      <c r="AC5" s="14"/>
      <c r="AD5" s="14"/>
      <c r="AE5" s="14"/>
      <c r="AF5" s="16"/>
    </row>
    <row r="6" spans="1:32" s="13" customFormat="1" ht="16.5" thickBot="1" x14ac:dyDescent="0.25">
      <c r="A6" s="30"/>
      <c r="B6" s="17"/>
      <c r="C6" s="17"/>
      <c r="D6" s="17"/>
      <c r="E6" s="17"/>
      <c r="F6" s="17"/>
      <c r="G6" s="17"/>
      <c r="H6" s="17"/>
      <c r="I6" s="17"/>
      <c r="J6" s="17"/>
      <c r="K6" s="17"/>
      <c r="L6" s="126"/>
      <c r="M6" s="18"/>
      <c r="N6" s="113"/>
      <c r="O6" s="18"/>
      <c r="P6" s="17"/>
      <c r="Q6" s="18"/>
      <c r="R6" s="17"/>
      <c r="S6" s="18"/>
      <c r="T6" s="17"/>
      <c r="U6" s="18"/>
      <c r="V6" s="17"/>
      <c r="W6" s="18"/>
      <c r="X6" s="17"/>
      <c r="Y6" s="18"/>
      <c r="Z6" s="17"/>
      <c r="AA6" s="18"/>
      <c r="AB6" s="18"/>
      <c r="AC6" s="17"/>
      <c r="AD6" s="17"/>
      <c r="AE6" s="17"/>
      <c r="AF6" s="19"/>
    </row>
    <row r="7" spans="1:32" s="13" customFormat="1" ht="16.5" thickBot="1" x14ac:dyDescent="0.25">
      <c r="A7" s="3"/>
      <c r="B7" s="23"/>
      <c r="C7" s="11"/>
      <c r="D7" s="11"/>
      <c r="E7" s="11"/>
      <c r="F7" s="11"/>
      <c r="G7" s="94"/>
      <c r="H7" s="94"/>
      <c r="I7" s="94"/>
      <c r="J7" s="94"/>
      <c r="K7" s="94"/>
      <c r="L7" s="127"/>
      <c r="M7" s="24"/>
      <c r="N7" s="114"/>
      <c r="O7" s="24"/>
      <c r="P7" s="23"/>
      <c r="Q7" s="24"/>
      <c r="R7" s="94"/>
      <c r="S7" s="24"/>
      <c r="T7" s="94"/>
      <c r="U7" s="24"/>
      <c r="V7" s="94"/>
      <c r="W7" s="24"/>
      <c r="X7" s="23"/>
      <c r="Y7" s="24"/>
      <c r="Z7" s="23"/>
      <c r="AA7" s="24"/>
      <c r="AB7" s="24"/>
      <c r="AC7" s="23"/>
      <c r="AF7" s="25"/>
    </row>
    <row r="8" spans="1:32" thickTop="1" x14ac:dyDescent="0.2">
      <c r="A8" s="600">
        <v>1</v>
      </c>
      <c r="B8" s="201" t="s">
        <v>1</v>
      </c>
      <c r="C8" s="603" t="s">
        <v>119</v>
      </c>
      <c r="D8" s="603" t="s">
        <v>120</v>
      </c>
      <c r="E8" s="603" t="s">
        <v>121</v>
      </c>
      <c r="F8" s="603" t="s">
        <v>122</v>
      </c>
      <c r="G8" s="623" t="s">
        <v>184</v>
      </c>
      <c r="H8" s="607" t="s">
        <v>123</v>
      </c>
      <c r="I8" s="607" t="s">
        <v>124</v>
      </c>
      <c r="J8" s="618" t="s">
        <v>125</v>
      </c>
      <c r="K8" s="613" t="s">
        <v>111</v>
      </c>
      <c r="L8" s="202">
        <f>N8-M8</f>
        <v>40043</v>
      </c>
      <c r="M8" s="203">
        <v>14</v>
      </c>
      <c r="N8" s="202">
        <f>P8-O8</f>
        <v>40057</v>
      </c>
      <c r="O8" s="203">
        <v>14</v>
      </c>
      <c r="P8" s="202">
        <f>R8-Q8</f>
        <v>40071</v>
      </c>
      <c r="Q8" s="204">
        <v>7</v>
      </c>
      <c r="R8" s="202">
        <f>T8-S8</f>
        <v>40078</v>
      </c>
      <c r="S8" s="204">
        <v>3</v>
      </c>
      <c r="T8" s="202">
        <f>V8-U8</f>
        <v>40081</v>
      </c>
      <c r="U8" s="204"/>
      <c r="V8" s="202">
        <f>X8-W8</f>
        <v>40081</v>
      </c>
      <c r="W8" s="204">
        <v>3</v>
      </c>
      <c r="X8" s="205">
        <v>40084</v>
      </c>
      <c r="Y8" s="204">
        <v>14</v>
      </c>
      <c r="Z8" s="239">
        <f>X8+Y8</f>
        <v>40098</v>
      </c>
      <c r="AA8" s="207">
        <v>60</v>
      </c>
      <c r="AB8" s="208">
        <f t="shared" ref="AB8:AB22" si="0">AA8/30.5</f>
        <v>1.9672131147540983</v>
      </c>
      <c r="AC8" s="202">
        <f>Z8+AA8</f>
        <v>40158</v>
      </c>
      <c r="AD8" s="206" t="s">
        <v>7</v>
      </c>
      <c r="AE8" s="206" t="s">
        <v>7</v>
      </c>
      <c r="AF8" s="209"/>
    </row>
    <row r="9" spans="1:32" ht="15" x14ac:dyDescent="0.2">
      <c r="A9" s="601"/>
      <c r="B9" s="165" t="s">
        <v>2</v>
      </c>
      <c r="C9" s="604"/>
      <c r="D9" s="604"/>
      <c r="E9" s="624"/>
      <c r="F9" s="604"/>
      <c r="G9" s="606"/>
      <c r="H9" s="608"/>
      <c r="I9" s="608"/>
      <c r="J9" s="619"/>
      <c r="K9" s="614"/>
      <c r="L9" s="198"/>
      <c r="M9" s="129">
        <v>14</v>
      </c>
      <c r="N9" s="5">
        <f>L9+M9</f>
        <v>14</v>
      </c>
      <c r="O9" s="129">
        <v>14</v>
      </c>
      <c r="P9" s="199">
        <f>N9+O9</f>
        <v>28</v>
      </c>
      <c r="Q9" s="21">
        <v>7</v>
      </c>
      <c r="R9" s="5">
        <f>P9+Q9</f>
        <v>35</v>
      </c>
      <c r="S9" s="21">
        <v>3</v>
      </c>
      <c r="T9" s="5">
        <f>R9+S9</f>
        <v>38</v>
      </c>
      <c r="U9" s="21">
        <v>0</v>
      </c>
      <c r="V9" s="5">
        <f>T9+U9</f>
        <v>38</v>
      </c>
      <c r="W9" s="21">
        <v>3</v>
      </c>
      <c r="X9" s="5">
        <f>V9+W9</f>
        <v>41</v>
      </c>
      <c r="Y9" s="21">
        <v>14</v>
      </c>
      <c r="Z9" s="5">
        <f>X9+Y9</f>
        <v>55</v>
      </c>
      <c r="AA9" s="21">
        <v>60</v>
      </c>
      <c r="AB9" s="159"/>
      <c r="AC9" s="5">
        <f>Z9+AA9</f>
        <v>115</v>
      </c>
      <c r="AD9" s="22"/>
      <c r="AE9" s="22"/>
      <c r="AF9" s="130"/>
    </row>
    <row r="10" spans="1:32" s="26" customFormat="1" ht="26.25" thickBot="1" x14ac:dyDescent="0.25">
      <c r="A10" s="602"/>
      <c r="B10" s="210" t="s">
        <v>0</v>
      </c>
      <c r="C10" s="605"/>
      <c r="D10" s="605"/>
      <c r="E10" s="625"/>
      <c r="F10" s="605"/>
      <c r="G10" s="606"/>
      <c r="H10" s="609"/>
      <c r="I10" s="609"/>
      <c r="J10" s="620"/>
      <c r="K10" s="615"/>
      <c r="L10" s="211"/>
      <c r="M10" s="212">
        <f>N10-L10</f>
        <v>41042</v>
      </c>
      <c r="N10" s="211">
        <v>41042</v>
      </c>
      <c r="O10" s="212">
        <f>P10-N10</f>
        <v>1</v>
      </c>
      <c r="P10" s="213">
        <v>41043</v>
      </c>
      <c r="Q10" s="212">
        <f>R10-P10</f>
        <v>91</v>
      </c>
      <c r="R10" s="213">
        <v>41134</v>
      </c>
      <c r="S10" s="212">
        <f>T10-R10</f>
        <v>28</v>
      </c>
      <c r="T10" s="213">
        <v>41162</v>
      </c>
      <c r="U10" s="212">
        <f>V10-T10</f>
        <v>0</v>
      </c>
      <c r="V10" s="213">
        <v>41162</v>
      </c>
      <c r="W10" s="212">
        <f>X10-V10</f>
        <v>0</v>
      </c>
      <c r="X10" s="213">
        <v>41162</v>
      </c>
      <c r="Y10" s="212">
        <f>Z10-X10</f>
        <v>0</v>
      </c>
      <c r="Z10" s="213">
        <v>41162</v>
      </c>
      <c r="AA10" s="214">
        <v>60</v>
      </c>
      <c r="AB10" s="215">
        <f t="shared" si="0"/>
        <v>1.9672131147540983</v>
      </c>
      <c r="AC10" s="213">
        <f>Z10+AA10</f>
        <v>41222</v>
      </c>
      <c r="AD10" s="216"/>
      <c r="AE10" s="351" t="s">
        <v>195</v>
      </c>
      <c r="AF10" s="217"/>
    </row>
    <row r="11" spans="1:32" ht="15" customHeight="1" thickTop="1" x14ac:dyDescent="0.2">
      <c r="A11" s="600">
        <v>2</v>
      </c>
      <c r="B11" s="201" t="s">
        <v>1</v>
      </c>
      <c r="C11" s="603" t="s">
        <v>119</v>
      </c>
      <c r="D11" s="603" t="s">
        <v>126</v>
      </c>
      <c r="E11" s="603" t="s">
        <v>121</v>
      </c>
      <c r="F11" s="603" t="s">
        <v>127</v>
      </c>
      <c r="G11" s="621" t="s">
        <v>183</v>
      </c>
      <c r="H11" s="607" t="s">
        <v>128</v>
      </c>
      <c r="I11" s="607" t="s">
        <v>129</v>
      </c>
      <c r="J11" s="618" t="s">
        <v>125</v>
      </c>
      <c r="K11" s="613" t="s">
        <v>111</v>
      </c>
      <c r="L11" s="202">
        <f>N11-M11</f>
        <v>40949</v>
      </c>
      <c r="M11" s="203">
        <v>14</v>
      </c>
      <c r="N11" s="202">
        <f>P11-O11</f>
        <v>40963</v>
      </c>
      <c r="O11" s="203">
        <v>14</v>
      </c>
      <c r="P11" s="202">
        <f>R11-Q11</f>
        <v>40977</v>
      </c>
      <c r="Q11" s="204">
        <v>7</v>
      </c>
      <c r="R11" s="202">
        <f>T11-S11</f>
        <v>40984</v>
      </c>
      <c r="S11" s="204">
        <v>3</v>
      </c>
      <c r="T11" s="202">
        <f>V11-U11</f>
        <v>40987</v>
      </c>
      <c r="U11" s="204"/>
      <c r="V11" s="202">
        <f>X11-W11</f>
        <v>40987</v>
      </c>
      <c r="W11" s="204">
        <v>3</v>
      </c>
      <c r="X11" s="205">
        <v>40990</v>
      </c>
      <c r="Y11" s="204">
        <v>14</v>
      </c>
      <c r="Z11" s="239">
        <f>X11+Y11</f>
        <v>41004</v>
      </c>
      <c r="AA11" s="207">
        <v>60</v>
      </c>
      <c r="AB11" s="208">
        <f t="shared" si="0"/>
        <v>1.9672131147540983</v>
      </c>
      <c r="AC11" s="205">
        <f>Z11+AA11</f>
        <v>41064</v>
      </c>
      <c r="AD11" s="206" t="s">
        <v>7</v>
      </c>
      <c r="AE11" s="206" t="s">
        <v>7</v>
      </c>
      <c r="AF11" s="610"/>
    </row>
    <row r="12" spans="1:32" ht="15" x14ac:dyDescent="0.2">
      <c r="A12" s="601"/>
      <c r="B12" s="165" t="s">
        <v>2</v>
      </c>
      <c r="C12" s="604"/>
      <c r="D12" s="604"/>
      <c r="E12" s="604"/>
      <c r="F12" s="604"/>
      <c r="G12" s="621"/>
      <c r="H12" s="608"/>
      <c r="I12" s="608"/>
      <c r="J12" s="619"/>
      <c r="K12" s="614"/>
      <c r="L12" s="198"/>
      <c r="M12" s="129"/>
      <c r="N12" s="5">
        <f>L12+M12</f>
        <v>0</v>
      </c>
      <c r="O12" s="129"/>
      <c r="P12" s="199">
        <f>N12+O12</f>
        <v>0</v>
      </c>
      <c r="Q12" s="21">
        <v>7</v>
      </c>
      <c r="R12" s="5">
        <f>P12+Q12</f>
        <v>7</v>
      </c>
      <c r="S12" s="21">
        <v>3</v>
      </c>
      <c r="T12" s="5">
        <f>R12+S12</f>
        <v>10</v>
      </c>
      <c r="U12" s="21"/>
      <c r="V12" s="5">
        <f>T12+U12</f>
        <v>10</v>
      </c>
      <c r="W12" s="21">
        <v>3</v>
      </c>
      <c r="X12" s="5">
        <f>V12+W12</f>
        <v>13</v>
      </c>
      <c r="Y12" s="21">
        <v>14</v>
      </c>
      <c r="Z12" s="5">
        <f>X12+Y12</f>
        <v>27</v>
      </c>
      <c r="AA12" s="21">
        <v>60</v>
      </c>
      <c r="AB12" s="159">
        <f>AA12/30.5</f>
        <v>1.9672131147540983</v>
      </c>
      <c r="AC12" s="198">
        <f>Z12+AA12</f>
        <v>87</v>
      </c>
      <c r="AD12" s="22"/>
      <c r="AE12" s="22"/>
      <c r="AF12" s="611"/>
    </row>
    <row r="13" spans="1:32" s="26" customFormat="1" ht="26.25" thickBot="1" x14ac:dyDescent="0.25">
      <c r="A13" s="602"/>
      <c r="B13" s="210" t="s">
        <v>0</v>
      </c>
      <c r="C13" s="605"/>
      <c r="D13" s="605"/>
      <c r="E13" s="605"/>
      <c r="F13" s="605"/>
      <c r="G13" s="621"/>
      <c r="H13" s="609"/>
      <c r="I13" s="609"/>
      <c r="J13" s="620"/>
      <c r="K13" s="615"/>
      <c r="L13" s="211"/>
      <c r="M13" s="212"/>
      <c r="N13" s="211">
        <v>41021</v>
      </c>
      <c r="O13" s="212">
        <f>P13-N13</f>
        <v>22</v>
      </c>
      <c r="P13" s="213">
        <v>41043</v>
      </c>
      <c r="Q13" s="212">
        <f>R13-P13</f>
        <v>196</v>
      </c>
      <c r="R13" s="211">
        <v>41239</v>
      </c>
      <c r="S13" s="212">
        <f>T13-R13</f>
        <v>27</v>
      </c>
      <c r="T13" s="211">
        <v>41266</v>
      </c>
      <c r="U13" s="212">
        <f>V13-T13</f>
        <v>0</v>
      </c>
      <c r="V13" s="211">
        <v>41266</v>
      </c>
      <c r="W13" s="212">
        <f>X13-V13</f>
        <v>0</v>
      </c>
      <c r="X13" s="211">
        <v>41266</v>
      </c>
      <c r="Y13" s="212">
        <f>Z13-X13</f>
        <v>0</v>
      </c>
      <c r="Z13" s="211">
        <v>41266</v>
      </c>
      <c r="AA13" s="214">
        <v>60</v>
      </c>
      <c r="AB13" s="215">
        <f t="shared" si="0"/>
        <v>1.9672131147540983</v>
      </c>
      <c r="AC13" s="211">
        <f t="shared" ref="AC13:AC19" si="1">Z13+AA13</f>
        <v>41326</v>
      </c>
      <c r="AD13" s="216"/>
      <c r="AE13" s="351" t="s">
        <v>182</v>
      </c>
      <c r="AF13" s="612"/>
    </row>
    <row r="14" spans="1:32" ht="15" customHeight="1" thickTop="1" x14ac:dyDescent="0.2">
      <c r="A14" s="600">
        <v>3</v>
      </c>
      <c r="B14" s="201" t="s">
        <v>1</v>
      </c>
      <c r="C14" s="603" t="s">
        <v>119</v>
      </c>
      <c r="D14" s="603" t="s">
        <v>130</v>
      </c>
      <c r="E14" s="603" t="s">
        <v>121</v>
      </c>
      <c r="F14" s="603" t="s">
        <v>131</v>
      </c>
      <c r="G14" s="616" t="s">
        <v>185</v>
      </c>
      <c r="H14" s="607" t="s">
        <v>132</v>
      </c>
      <c r="I14" s="607" t="s">
        <v>133</v>
      </c>
      <c r="J14" s="618" t="s">
        <v>125</v>
      </c>
      <c r="K14" s="613" t="s">
        <v>111</v>
      </c>
      <c r="L14" s="202">
        <f>N14-M14</f>
        <v>40949</v>
      </c>
      <c r="M14" s="203">
        <v>14</v>
      </c>
      <c r="N14" s="202">
        <f>P14-O14</f>
        <v>40963</v>
      </c>
      <c r="O14" s="203">
        <v>14</v>
      </c>
      <c r="P14" s="202">
        <f>R14-Q14</f>
        <v>40977</v>
      </c>
      <c r="Q14" s="204">
        <v>7</v>
      </c>
      <c r="R14" s="202">
        <f>T14-S14</f>
        <v>40984</v>
      </c>
      <c r="S14" s="204">
        <v>3</v>
      </c>
      <c r="T14" s="202">
        <f>V14-U14</f>
        <v>40987</v>
      </c>
      <c r="U14" s="204"/>
      <c r="V14" s="202">
        <f>X14-W14</f>
        <v>40987</v>
      </c>
      <c r="W14" s="204">
        <v>3</v>
      </c>
      <c r="X14" s="205">
        <v>40990</v>
      </c>
      <c r="Y14" s="204">
        <v>14</v>
      </c>
      <c r="Z14" s="239">
        <f>X14+Y14</f>
        <v>41004</v>
      </c>
      <c r="AA14" s="207">
        <v>60</v>
      </c>
      <c r="AB14" s="208">
        <f t="shared" si="0"/>
        <v>1.9672131147540983</v>
      </c>
      <c r="AC14" s="205">
        <f>Z14+AA14</f>
        <v>41064</v>
      </c>
      <c r="AD14" s="206" t="s">
        <v>7</v>
      </c>
      <c r="AE14" s="206" t="s">
        <v>7</v>
      </c>
      <c r="AF14" s="209"/>
    </row>
    <row r="15" spans="1:32" ht="15" x14ac:dyDescent="0.2">
      <c r="A15" s="601"/>
      <c r="B15" s="165" t="s">
        <v>2</v>
      </c>
      <c r="C15" s="604"/>
      <c r="D15" s="604"/>
      <c r="E15" s="604"/>
      <c r="F15" s="604"/>
      <c r="G15" s="616"/>
      <c r="H15" s="608"/>
      <c r="I15" s="608"/>
      <c r="J15" s="619"/>
      <c r="K15" s="614"/>
      <c r="L15" s="198"/>
      <c r="M15" s="129"/>
      <c r="N15" s="5">
        <f>L15+M15</f>
        <v>0</v>
      </c>
      <c r="O15" s="129"/>
      <c r="P15" s="131">
        <f>N15+O15</f>
        <v>0</v>
      </c>
      <c r="Q15" s="21">
        <v>7</v>
      </c>
      <c r="R15" s="5">
        <f>P15+Q15</f>
        <v>7</v>
      </c>
      <c r="S15" s="21">
        <v>3</v>
      </c>
      <c r="T15" s="5">
        <f>R15+S15</f>
        <v>10</v>
      </c>
      <c r="U15" s="21"/>
      <c r="V15" s="5">
        <f>T15+U15</f>
        <v>10</v>
      </c>
      <c r="W15" s="21">
        <v>3</v>
      </c>
      <c r="X15" s="5">
        <f>V15+W15</f>
        <v>13</v>
      </c>
      <c r="Y15" s="21">
        <v>14</v>
      </c>
      <c r="Z15" s="5">
        <f>X15+Y15</f>
        <v>27</v>
      </c>
      <c r="AA15" s="21">
        <v>60</v>
      </c>
      <c r="AB15" s="159">
        <f>AA15/30.5</f>
        <v>1.9672131147540983</v>
      </c>
      <c r="AC15" s="198">
        <f>Z15+AA15</f>
        <v>87</v>
      </c>
      <c r="AD15" s="22"/>
      <c r="AE15" s="22"/>
      <c r="AF15" s="130"/>
    </row>
    <row r="16" spans="1:32" s="26" customFormat="1" ht="26.25" thickBot="1" x14ac:dyDescent="0.25">
      <c r="A16" s="602"/>
      <c r="B16" s="210" t="s">
        <v>0</v>
      </c>
      <c r="C16" s="605"/>
      <c r="D16" s="605"/>
      <c r="E16" s="605"/>
      <c r="F16" s="605"/>
      <c r="G16" s="616"/>
      <c r="H16" s="609"/>
      <c r="I16" s="609"/>
      <c r="J16" s="620"/>
      <c r="K16" s="615"/>
      <c r="L16" s="211"/>
      <c r="M16" s="212">
        <f>N16-L16</f>
        <v>0</v>
      </c>
      <c r="N16" s="211"/>
      <c r="O16" s="212">
        <f>P16-N16</f>
        <v>41076</v>
      </c>
      <c r="P16" s="213">
        <v>41076</v>
      </c>
      <c r="Q16" s="212">
        <f>R16-P16</f>
        <v>178</v>
      </c>
      <c r="R16" s="211">
        <v>41254</v>
      </c>
      <c r="S16" s="212">
        <f>T16-R16</f>
        <v>15</v>
      </c>
      <c r="T16" s="211">
        <v>41269</v>
      </c>
      <c r="U16" s="212">
        <f>V16-T16</f>
        <v>0</v>
      </c>
      <c r="V16" s="211">
        <v>41269</v>
      </c>
      <c r="W16" s="212">
        <f>X16-V16</f>
        <v>0</v>
      </c>
      <c r="X16" s="211">
        <v>41269</v>
      </c>
      <c r="Y16" s="212">
        <f>Z16-X16</f>
        <v>0</v>
      </c>
      <c r="Z16" s="211">
        <v>41269</v>
      </c>
      <c r="AA16" s="214">
        <v>60</v>
      </c>
      <c r="AB16" s="215">
        <f t="shared" si="0"/>
        <v>1.9672131147540983</v>
      </c>
      <c r="AC16" s="211">
        <f t="shared" si="1"/>
        <v>41329</v>
      </c>
      <c r="AD16" s="216"/>
      <c r="AE16" s="351" t="s">
        <v>182</v>
      </c>
      <c r="AF16" s="217"/>
    </row>
    <row r="17" spans="1:32" ht="15" customHeight="1" thickTop="1" x14ac:dyDescent="0.2">
      <c r="A17" s="600">
        <v>4</v>
      </c>
      <c r="B17" s="201" t="s">
        <v>1</v>
      </c>
      <c r="C17" s="603" t="s">
        <v>119</v>
      </c>
      <c r="D17" s="603" t="s">
        <v>134</v>
      </c>
      <c r="E17" s="603" t="s">
        <v>121</v>
      </c>
      <c r="F17" s="603" t="s">
        <v>135</v>
      </c>
      <c r="G17" s="606" t="s">
        <v>188</v>
      </c>
      <c r="H17" s="607" t="s">
        <v>136</v>
      </c>
      <c r="I17" s="607" t="s">
        <v>137</v>
      </c>
      <c r="J17" s="618" t="s">
        <v>125</v>
      </c>
      <c r="K17" s="613" t="s">
        <v>111</v>
      </c>
      <c r="L17" s="202">
        <f>N17-M17</f>
        <v>40949</v>
      </c>
      <c r="M17" s="203">
        <v>14</v>
      </c>
      <c r="N17" s="202">
        <f>P17-O17</f>
        <v>40963</v>
      </c>
      <c r="O17" s="203">
        <v>14</v>
      </c>
      <c r="P17" s="202">
        <f>R17-Q17</f>
        <v>40977</v>
      </c>
      <c r="Q17" s="204">
        <v>7</v>
      </c>
      <c r="R17" s="202">
        <f>T17-S17</f>
        <v>40984</v>
      </c>
      <c r="S17" s="204">
        <v>3</v>
      </c>
      <c r="T17" s="202">
        <f>V17-U17</f>
        <v>40987</v>
      </c>
      <c r="U17" s="204"/>
      <c r="V17" s="202">
        <f>X17-W17</f>
        <v>40987</v>
      </c>
      <c r="W17" s="204">
        <v>3</v>
      </c>
      <c r="X17" s="205">
        <v>40990</v>
      </c>
      <c r="Y17" s="204">
        <v>14</v>
      </c>
      <c r="Z17" s="239">
        <f>X17+Y17</f>
        <v>41004</v>
      </c>
      <c r="AA17" s="207">
        <v>60</v>
      </c>
      <c r="AB17" s="208">
        <f t="shared" si="0"/>
        <v>1.9672131147540983</v>
      </c>
      <c r="AC17" s="205">
        <f>Z17+AA17</f>
        <v>41064</v>
      </c>
      <c r="AD17" s="206" t="s">
        <v>7</v>
      </c>
      <c r="AE17" s="206" t="s">
        <v>7</v>
      </c>
      <c r="AF17" s="209"/>
    </row>
    <row r="18" spans="1:32" ht="15" x14ac:dyDescent="0.2">
      <c r="A18" s="601"/>
      <c r="B18" s="165" t="s">
        <v>2</v>
      </c>
      <c r="C18" s="604"/>
      <c r="D18" s="604"/>
      <c r="E18" s="604"/>
      <c r="F18" s="604"/>
      <c r="G18" s="606"/>
      <c r="H18" s="608"/>
      <c r="I18" s="608"/>
      <c r="J18" s="619"/>
      <c r="K18" s="614"/>
      <c r="L18" s="198"/>
      <c r="M18" s="129"/>
      <c r="N18" s="5">
        <f>L18+M18</f>
        <v>0</v>
      </c>
      <c r="O18" s="129"/>
      <c r="P18" s="5">
        <f>N18+O18</f>
        <v>0</v>
      </c>
      <c r="Q18" s="21">
        <v>7</v>
      </c>
      <c r="R18" s="5">
        <f>P18+Q18</f>
        <v>7</v>
      </c>
      <c r="S18" s="21">
        <v>3</v>
      </c>
      <c r="T18" s="5">
        <f>R18+S18</f>
        <v>10</v>
      </c>
      <c r="U18" s="21"/>
      <c r="V18" s="5">
        <f>T18+U18</f>
        <v>10</v>
      </c>
      <c r="W18" s="21">
        <v>3</v>
      </c>
      <c r="X18" s="5">
        <f>V18+W18</f>
        <v>13</v>
      </c>
      <c r="Y18" s="21">
        <v>14</v>
      </c>
      <c r="Z18" s="5">
        <f>X18+Y18</f>
        <v>27</v>
      </c>
      <c r="AA18" s="21">
        <v>60</v>
      </c>
      <c r="AB18" s="159">
        <f>AA18/30.5</f>
        <v>1.9672131147540983</v>
      </c>
      <c r="AC18" s="198">
        <f>Z18+AA18</f>
        <v>87</v>
      </c>
      <c r="AD18" s="22"/>
      <c r="AE18" s="22"/>
      <c r="AF18" s="130"/>
    </row>
    <row r="19" spans="1:32" s="26" customFormat="1" ht="16.5" thickBot="1" x14ac:dyDescent="0.25">
      <c r="A19" s="602"/>
      <c r="B19" s="210" t="s">
        <v>0</v>
      </c>
      <c r="C19" s="605"/>
      <c r="D19" s="605"/>
      <c r="E19" s="605"/>
      <c r="F19" s="605"/>
      <c r="G19" s="606"/>
      <c r="H19" s="609"/>
      <c r="I19" s="609"/>
      <c r="J19" s="620"/>
      <c r="K19" s="615"/>
      <c r="L19" s="211"/>
      <c r="M19" s="212">
        <f>N19-L19</f>
        <v>0</v>
      </c>
      <c r="N19" s="211"/>
      <c r="O19" s="212">
        <f>P16-N16</f>
        <v>41076</v>
      </c>
      <c r="P19" s="218">
        <v>41043</v>
      </c>
      <c r="Q19" s="212">
        <f>R19-P19</f>
        <v>22</v>
      </c>
      <c r="R19" s="213">
        <v>41065</v>
      </c>
      <c r="S19" s="212">
        <f>T19-R19</f>
        <v>23</v>
      </c>
      <c r="T19" s="213">
        <v>41088</v>
      </c>
      <c r="U19" s="212">
        <f>V19-T19</f>
        <v>0</v>
      </c>
      <c r="V19" s="213">
        <v>41088</v>
      </c>
      <c r="W19" s="212">
        <f>X19-V19</f>
        <v>0</v>
      </c>
      <c r="X19" s="213">
        <v>41088</v>
      </c>
      <c r="Y19" s="212">
        <f>Z19-X19</f>
        <v>0</v>
      </c>
      <c r="Z19" s="213">
        <v>41088</v>
      </c>
      <c r="AA19" s="214">
        <v>60</v>
      </c>
      <c r="AB19" s="215">
        <f t="shared" si="0"/>
        <v>1.9672131147540983</v>
      </c>
      <c r="AC19" s="213">
        <f t="shared" si="1"/>
        <v>41148</v>
      </c>
      <c r="AD19" s="216"/>
      <c r="AE19" s="351" t="s">
        <v>187</v>
      </c>
      <c r="AF19" s="217"/>
    </row>
    <row r="20" spans="1:32" ht="15" customHeight="1" thickTop="1" thickBot="1" x14ac:dyDescent="0.25">
      <c r="A20" s="600">
        <v>5</v>
      </c>
      <c r="B20" s="201" t="s">
        <v>1</v>
      </c>
      <c r="C20" s="603" t="s">
        <v>119</v>
      </c>
      <c r="D20" s="603" t="s">
        <v>138</v>
      </c>
      <c r="E20" s="603" t="s">
        <v>121</v>
      </c>
      <c r="F20" s="603" t="s">
        <v>139</v>
      </c>
      <c r="G20" s="616" t="s">
        <v>186</v>
      </c>
      <c r="H20" s="607" t="s">
        <v>140</v>
      </c>
      <c r="I20" s="607" t="s">
        <v>141</v>
      </c>
      <c r="J20" s="618" t="s">
        <v>125</v>
      </c>
      <c r="K20" s="613" t="s">
        <v>111</v>
      </c>
      <c r="L20" s="202">
        <f>N20-M20</f>
        <v>40949</v>
      </c>
      <c r="M20" s="203">
        <v>14</v>
      </c>
      <c r="N20" s="202">
        <f>P20-O20</f>
        <v>40963</v>
      </c>
      <c r="O20" s="203">
        <v>14</v>
      </c>
      <c r="P20" s="202">
        <f>R20-Q20</f>
        <v>40977</v>
      </c>
      <c r="Q20" s="204">
        <v>7</v>
      </c>
      <c r="R20" s="202">
        <f>T20-S20</f>
        <v>40984</v>
      </c>
      <c r="S20" s="204">
        <v>3</v>
      </c>
      <c r="T20" s="202">
        <f>V20-U20</f>
        <v>40987</v>
      </c>
      <c r="U20" s="204"/>
      <c r="V20" s="202">
        <f>X20-W20</f>
        <v>40987</v>
      </c>
      <c r="W20" s="204">
        <v>3</v>
      </c>
      <c r="X20" s="205">
        <v>40990</v>
      </c>
      <c r="Y20" s="204">
        <v>14</v>
      </c>
      <c r="Z20" s="239">
        <f>X20+Y20</f>
        <v>41004</v>
      </c>
      <c r="AA20" s="207">
        <v>60</v>
      </c>
      <c r="AB20" s="208">
        <f t="shared" si="0"/>
        <v>1.9672131147540983</v>
      </c>
      <c r="AC20" s="205">
        <f>Z20+AA20</f>
        <v>41064</v>
      </c>
      <c r="AD20" s="206" t="s">
        <v>7</v>
      </c>
      <c r="AE20" s="206" t="s">
        <v>7</v>
      </c>
      <c r="AF20" s="209"/>
    </row>
    <row r="21" spans="1:32" thickTop="1" x14ac:dyDescent="0.2">
      <c r="A21" s="601"/>
      <c r="B21" s="165" t="s">
        <v>2</v>
      </c>
      <c r="C21" s="604"/>
      <c r="D21" s="604"/>
      <c r="E21" s="604"/>
      <c r="F21" s="604"/>
      <c r="G21" s="616"/>
      <c r="H21" s="608"/>
      <c r="I21" s="608"/>
      <c r="J21" s="619"/>
      <c r="K21" s="614"/>
      <c r="L21" s="115"/>
      <c r="M21" s="129">
        <v>2</v>
      </c>
      <c r="N21" s="5">
        <f>L21+M21</f>
        <v>2</v>
      </c>
      <c r="O21" s="203">
        <v>14</v>
      </c>
      <c r="P21" s="131">
        <v>41158</v>
      </c>
      <c r="Q21" s="21">
        <v>7</v>
      </c>
      <c r="R21" s="5">
        <f>P21+Q21</f>
        <v>41165</v>
      </c>
      <c r="S21" s="21">
        <v>3</v>
      </c>
      <c r="T21" s="5">
        <f>R21+S21</f>
        <v>41168</v>
      </c>
      <c r="U21" s="21"/>
      <c r="V21" s="5">
        <f>T21+U21</f>
        <v>41168</v>
      </c>
      <c r="W21" s="21">
        <v>3</v>
      </c>
      <c r="X21" s="5">
        <f>V21+W21</f>
        <v>41171</v>
      </c>
      <c r="Y21" s="21">
        <v>14</v>
      </c>
      <c r="Z21" s="5">
        <f>X21+Y21</f>
        <v>41185</v>
      </c>
      <c r="AA21" s="21">
        <v>60</v>
      </c>
      <c r="AB21" s="159">
        <f>AA21/30.5</f>
        <v>1.9672131147540983</v>
      </c>
      <c r="AC21" s="5">
        <f>Z21+AA21</f>
        <v>41245</v>
      </c>
      <c r="AD21" s="22"/>
      <c r="AE21" s="22"/>
      <c r="AF21" s="130"/>
    </row>
    <row r="22" spans="1:32" s="26" customFormat="1" ht="16.5" thickBot="1" x14ac:dyDescent="0.25">
      <c r="A22" s="602"/>
      <c r="B22" s="210" t="s">
        <v>0</v>
      </c>
      <c r="C22" s="605"/>
      <c r="D22" s="605"/>
      <c r="E22" s="605"/>
      <c r="F22" s="605"/>
      <c r="G22" s="617"/>
      <c r="H22" s="609"/>
      <c r="I22" s="609"/>
      <c r="J22" s="620"/>
      <c r="K22" s="615"/>
      <c r="L22" s="211"/>
      <c r="M22" s="212">
        <f>N22-L22</f>
        <v>0</v>
      </c>
      <c r="N22" s="211"/>
      <c r="O22" s="212">
        <f>P22-N22</f>
        <v>41158</v>
      </c>
      <c r="P22" s="213">
        <v>41158</v>
      </c>
      <c r="Q22" s="212">
        <f>R22-P22</f>
        <v>140</v>
      </c>
      <c r="R22" s="213">
        <v>41298</v>
      </c>
      <c r="S22" s="212">
        <f>T22-R22</f>
        <v>5</v>
      </c>
      <c r="T22" s="213">
        <v>41303</v>
      </c>
      <c r="U22" s="212">
        <f>V22-T22</f>
        <v>0</v>
      </c>
      <c r="V22" s="213">
        <v>41303</v>
      </c>
      <c r="W22" s="212">
        <f>X22-V22</f>
        <v>0</v>
      </c>
      <c r="X22" s="213">
        <v>41303</v>
      </c>
      <c r="Y22" s="212">
        <f>Z22-X22</f>
        <v>0</v>
      </c>
      <c r="Z22" s="213">
        <v>41303</v>
      </c>
      <c r="AA22" s="214">
        <v>60</v>
      </c>
      <c r="AB22" s="215">
        <f t="shared" si="0"/>
        <v>1.9672131147540983</v>
      </c>
      <c r="AC22" s="213">
        <f>Z22+AA22</f>
        <v>41363</v>
      </c>
      <c r="AD22" s="216"/>
      <c r="AE22" s="351" t="s">
        <v>197</v>
      </c>
      <c r="AF22" s="352"/>
    </row>
    <row r="23" spans="1:32" ht="15" customHeight="1" thickTop="1" thickBot="1" x14ac:dyDescent="0.25">
      <c r="A23" s="600">
        <v>5</v>
      </c>
      <c r="B23" s="398" t="s">
        <v>1</v>
      </c>
      <c r="C23" s="603" t="s">
        <v>119</v>
      </c>
      <c r="D23" s="603" t="s">
        <v>240</v>
      </c>
      <c r="E23" s="603" t="s">
        <v>121</v>
      </c>
      <c r="F23" s="603" t="s">
        <v>139</v>
      </c>
      <c r="G23" s="626" t="s">
        <v>252</v>
      </c>
      <c r="H23" s="607"/>
      <c r="I23" s="607"/>
      <c r="J23" s="618" t="s">
        <v>125</v>
      </c>
      <c r="K23" s="613" t="s">
        <v>111</v>
      </c>
      <c r="L23" s="202">
        <f>N23-M23</f>
        <v>41704</v>
      </c>
      <c r="M23" s="203">
        <v>14</v>
      </c>
      <c r="N23" s="202">
        <f>P23-O23</f>
        <v>41718</v>
      </c>
      <c r="O23" s="203">
        <v>14</v>
      </c>
      <c r="P23" s="202">
        <f>R23-Q23</f>
        <v>41732</v>
      </c>
      <c r="Q23" s="204">
        <v>7</v>
      </c>
      <c r="R23" s="202">
        <f>T23-S23</f>
        <v>41739</v>
      </c>
      <c r="S23" s="204">
        <v>3</v>
      </c>
      <c r="T23" s="202">
        <f>V23-U23</f>
        <v>41742</v>
      </c>
      <c r="U23" s="204"/>
      <c r="V23" s="202">
        <f>X23-W23</f>
        <v>41742</v>
      </c>
      <c r="W23" s="204">
        <v>3</v>
      </c>
      <c r="X23" s="205">
        <v>41745</v>
      </c>
      <c r="Y23" s="204">
        <v>14</v>
      </c>
      <c r="Z23" s="239">
        <f>X23+Y23</f>
        <v>41759</v>
      </c>
      <c r="AA23" s="207">
        <v>60</v>
      </c>
      <c r="AB23" s="208">
        <f t="shared" ref="AB23" si="2">AA23/30.5</f>
        <v>1.9672131147540983</v>
      </c>
      <c r="AC23" s="205">
        <f>Z23+AA23</f>
        <v>41819</v>
      </c>
      <c r="AD23" s="206" t="s">
        <v>7</v>
      </c>
      <c r="AE23" s="206" t="s">
        <v>7</v>
      </c>
      <c r="AF23" s="209"/>
    </row>
    <row r="24" spans="1:32" thickTop="1" x14ac:dyDescent="0.2">
      <c r="A24" s="601"/>
      <c r="B24" s="397" t="s">
        <v>2</v>
      </c>
      <c r="C24" s="604"/>
      <c r="D24" s="604"/>
      <c r="E24" s="604"/>
      <c r="F24" s="604"/>
      <c r="G24" s="627"/>
      <c r="H24" s="608"/>
      <c r="I24" s="608"/>
      <c r="J24" s="619"/>
      <c r="K24" s="614"/>
      <c r="L24" s="115">
        <v>41704</v>
      </c>
      <c r="M24" s="129">
        <v>14</v>
      </c>
      <c r="N24" s="5">
        <f>L24+M24</f>
        <v>41718</v>
      </c>
      <c r="O24" s="203">
        <v>14</v>
      </c>
      <c r="P24" s="131">
        <f>N24+O24</f>
        <v>41732</v>
      </c>
      <c r="Q24" s="21">
        <v>7</v>
      </c>
      <c r="R24" s="5">
        <f>P24+Q24</f>
        <v>41739</v>
      </c>
      <c r="S24" s="21">
        <v>3</v>
      </c>
      <c r="T24" s="5">
        <f>R24+S24</f>
        <v>41742</v>
      </c>
      <c r="U24" s="21"/>
      <c r="V24" s="5">
        <f>T24+U24</f>
        <v>41742</v>
      </c>
      <c r="W24" s="21">
        <v>3</v>
      </c>
      <c r="X24" s="5">
        <f>V24+W24</f>
        <v>41745</v>
      </c>
      <c r="Y24" s="21">
        <v>14</v>
      </c>
      <c r="Z24" s="5">
        <f>X24+Y24</f>
        <v>41759</v>
      </c>
      <c r="AA24" s="21">
        <v>60</v>
      </c>
      <c r="AB24" s="159">
        <f>AA24/30.5</f>
        <v>1.9672131147540983</v>
      </c>
      <c r="AC24" s="5">
        <f>Z24+AA24</f>
        <v>41819</v>
      </c>
      <c r="AD24" s="22"/>
      <c r="AE24" s="22"/>
      <c r="AF24" s="130"/>
    </row>
    <row r="25" spans="1:32" s="26" customFormat="1" ht="16.5" thickBot="1" x14ac:dyDescent="0.25">
      <c r="A25" s="602"/>
      <c r="B25" s="210" t="s">
        <v>0</v>
      </c>
      <c r="C25" s="605"/>
      <c r="D25" s="605"/>
      <c r="E25" s="605"/>
      <c r="F25" s="605"/>
      <c r="G25" s="628"/>
      <c r="H25" s="609"/>
      <c r="I25" s="609"/>
      <c r="J25" s="620"/>
      <c r="K25" s="615"/>
      <c r="L25" s="211"/>
      <c r="M25" s="212">
        <f>N25-L25</f>
        <v>0</v>
      </c>
      <c r="N25" s="211"/>
      <c r="O25" s="212">
        <f>P25-N25</f>
        <v>0</v>
      </c>
      <c r="P25" s="213"/>
      <c r="Q25" s="212">
        <f>R25-P25</f>
        <v>0</v>
      </c>
      <c r="R25" s="211"/>
      <c r="S25" s="212">
        <f>T25-R25</f>
        <v>0</v>
      </c>
      <c r="T25" s="211"/>
      <c r="U25" s="212">
        <f>V25-T25</f>
        <v>0</v>
      </c>
      <c r="V25" s="211"/>
      <c r="W25" s="212">
        <f>X25-V25</f>
        <v>0</v>
      </c>
      <c r="X25" s="211"/>
      <c r="Y25" s="212">
        <f>Z25-X25</f>
        <v>0</v>
      </c>
      <c r="Z25" s="211"/>
      <c r="AA25" s="214">
        <v>60</v>
      </c>
      <c r="AB25" s="215">
        <f t="shared" ref="AB25" si="3">AA25/30.5</f>
        <v>1.9672131147540983</v>
      </c>
      <c r="AC25" s="211"/>
      <c r="AD25" s="216"/>
      <c r="AE25" s="351"/>
      <c r="AF25" s="352"/>
    </row>
    <row r="26" spans="1:32" ht="16.5" thickTop="1" x14ac:dyDescent="0.2">
      <c r="P26" s="129"/>
      <c r="R26" s="200"/>
    </row>
  </sheetData>
  <mergeCells count="63">
    <mergeCell ref="G23:G25"/>
    <mergeCell ref="H23:H25"/>
    <mergeCell ref="I23:I25"/>
    <mergeCell ref="J23:J25"/>
    <mergeCell ref="K23:K25"/>
    <mergeCell ref="A23:A25"/>
    <mergeCell ref="C23:C25"/>
    <mergeCell ref="D23:D25"/>
    <mergeCell ref="E23:E25"/>
    <mergeCell ref="F23:F25"/>
    <mergeCell ref="A11:A13"/>
    <mergeCell ref="C11:C13"/>
    <mergeCell ref="D11:D13"/>
    <mergeCell ref="E11:E13"/>
    <mergeCell ref="F11:F13"/>
    <mergeCell ref="A8:A10"/>
    <mergeCell ref="C8:C10"/>
    <mergeCell ref="D8:D10"/>
    <mergeCell ref="E8:E10"/>
    <mergeCell ref="F8:F10"/>
    <mergeCell ref="J8:J10"/>
    <mergeCell ref="K8:K10"/>
    <mergeCell ref="G11:G13"/>
    <mergeCell ref="C1:I1"/>
    <mergeCell ref="C2:I2"/>
    <mergeCell ref="G8:G10"/>
    <mergeCell ref="H8:H10"/>
    <mergeCell ref="I8:I10"/>
    <mergeCell ref="H11:H13"/>
    <mergeCell ref="I11:I13"/>
    <mergeCell ref="J11:J13"/>
    <mergeCell ref="A14:A16"/>
    <mergeCell ref="C14:C16"/>
    <mergeCell ref="D14:D16"/>
    <mergeCell ref="E14:E16"/>
    <mergeCell ref="F14:F16"/>
    <mergeCell ref="AF11:AF13"/>
    <mergeCell ref="K20:K22"/>
    <mergeCell ref="G20:G22"/>
    <mergeCell ref="H20:H22"/>
    <mergeCell ref="I20:I22"/>
    <mergeCell ref="J20:J22"/>
    <mergeCell ref="K17:K19"/>
    <mergeCell ref="I17:I19"/>
    <mergeCell ref="J17:J19"/>
    <mergeCell ref="K14:K16"/>
    <mergeCell ref="J14:J16"/>
    <mergeCell ref="G14:G16"/>
    <mergeCell ref="H14:H16"/>
    <mergeCell ref="I14:I16"/>
    <mergeCell ref="K11:K13"/>
    <mergeCell ref="E20:E22"/>
    <mergeCell ref="F20:F22"/>
    <mergeCell ref="F17:F19"/>
    <mergeCell ref="G17:G19"/>
    <mergeCell ref="H17:H19"/>
    <mergeCell ref="E17:E19"/>
    <mergeCell ref="A17:A19"/>
    <mergeCell ref="C17:C19"/>
    <mergeCell ref="A20:A22"/>
    <mergeCell ref="C20:C22"/>
    <mergeCell ref="D20:D22"/>
    <mergeCell ref="D17:D19"/>
  </mergeCells>
  <pageMargins left="0.26" right="0.17" top="0.48" bottom="0.35" header="0.3" footer="0.3"/>
  <pageSetup paperSize="9" scale="80" orientation="landscape" horizontalDpi="200" verticalDpi="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I42"/>
  <sheetViews>
    <sheetView workbookViewId="0">
      <selection activeCell="C11" sqref="C11:C13"/>
    </sheetView>
  </sheetViews>
  <sheetFormatPr defaultRowHeight="12.75" x14ac:dyDescent="0.2"/>
  <cols>
    <col min="1" max="1" width="3.42578125" style="145" customWidth="1"/>
    <col min="2" max="2" width="5.7109375" style="145" customWidth="1"/>
    <col min="3" max="3" width="7.140625" style="145" customWidth="1"/>
    <col min="4" max="4" width="8.140625" style="145" customWidth="1"/>
    <col min="5" max="5" width="13.7109375" style="145" customWidth="1"/>
    <col min="6" max="6" width="14" style="145" customWidth="1"/>
    <col min="7" max="7" width="16.42578125" style="145" customWidth="1"/>
    <col min="8" max="9" width="7.42578125" style="145" customWidth="1"/>
    <col min="10" max="10" width="11.7109375" style="145" bestFit="1" customWidth="1"/>
    <col min="11" max="11" width="0" style="145" hidden="1" customWidth="1"/>
    <col min="12" max="12" width="11.7109375" style="145" hidden="1" customWidth="1"/>
    <col min="13" max="13" width="4.140625" style="145" hidden="1" customWidth="1"/>
    <col min="14" max="14" width="12" style="145" hidden="1" customWidth="1"/>
    <col min="15" max="15" width="4.140625" style="145" hidden="1" customWidth="1"/>
    <col min="16" max="16" width="13.7109375" style="145" hidden="1" customWidth="1"/>
    <col min="17" max="17" width="4.140625" style="145" hidden="1" customWidth="1"/>
    <col min="18" max="18" width="12" style="145" hidden="1" customWidth="1"/>
    <col min="19" max="19" width="4.140625" style="145" hidden="1" customWidth="1"/>
    <col min="20" max="20" width="11.42578125" style="145" hidden="1" customWidth="1"/>
    <col min="21" max="21" width="4.140625" style="145" hidden="1" customWidth="1"/>
    <col min="22" max="22" width="11.42578125" style="145" hidden="1" customWidth="1"/>
    <col min="23" max="23" width="4.140625" style="145" hidden="1" customWidth="1"/>
    <col min="24" max="24" width="11.42578125" style="145" hidden="1" customWidth="1"/>
    <col min="25" max="25" width="4.140625" style="145" hidden="1" customWidth="1"/>
    <col min="26" max="26" width="14.5703125" style="145" hidden="1" customWidth="1"/>
    <col min="27" max="27" width="4.140625" style="145" hidden="1" customWidth="1"/>
    <col min="28" max="28" width="13.140625" style="145" hidden="1" customWidth="1"/>
    <col min="29" max="29" width="4.140625" style="145" hidden="1" customWidth="1"/>
    <col min="30" max="30" width="11.42578125" style="145" hidden="1" customWidth="1"/>
    <col min="31" max="31" width="4.140625" style="145" hidden="1" customWidth="1"/>
    <col min="32" max="32" width="11.42578125" style="145" hidden="1" customWidth="1"/>
    <col min="33" max="33" width="4.140625" style="145" hidden="1" customWidth="1"/>
    <col min="34" max="34" width="11.7109375" style="145" hidden="1" customWidth="1"/>
    <col min="35" max="35" width="4.140625" style="145" hidden="1" customWidth="1"/>
    <col min="36" max="36" width="15.7109375" style="145" hidden="1" customWidth="1"/>
    <col min="37" max="37" width="4.140625" style="145" hidden="1" customWidth="1"/>
    <col min="38" max="38" width="11.28515625" style="145" hidden="1" customWidth="1"/>
    <col min="39" max="39" width="4.140625" style="145" hidden="1" customWidth="1"/>
    <col min="40" max="40" width="11.42578125" style="145" bestFit="1" customWidth="1"/>
    <col min="41" max="41" width="4.140625" style="145" hidden="1" customWidth="1"/>
    <col min="42" max="42" width="11.42578125" style="145" bestFit="1" customWidth="1"/>
    <col min="43" max="43" width="9.140625" style="145"/>
    <col min="44" max="44" width="7.140625" style="145" bestFit="1" customWidth="1"/>
    <col min="45" max="45" width="15.5703125" style="145" customWidth="1"/>
    <col min="46" max="46" width="13.140625" style="145" customWidth="1"/>
    <col min="47" max="47" width="17.140625" style="145" customWidth="1"/>
    <col min="48" max="48" width="13.42578125" style="145" customWidth="1"/>
    <col min="49" max="16384" width="9.140625" style="145"/>
  </cols>
  <sheetData>
    <row r="1" spans="1:1387" ht="15.75" customHeight="1" x14ac:dyDescent="0.25">
      <c r="A1" s="147"/>
      <c r="B1" s="32"/>
      <c r="C1" s="507" t="s">
        <v>147</v>
      </c>
      <c r="D1" s="507"/>
      <c r="E1" s="507"/>
      <c r="F1" s="507"/>
      <c r="G1" s="507"/>
      <c r="H1" s="144"/>
      <c r="I1" s="144"/>
      <c r="J1" s="144"/>
      <c r="K1" s="32"/>
      <c r="L1" s="32"/>
      <c r="M1" s="32"/>
      <c r="N1" s="32"/>
      <c r="O1" s="32"/>
      <c r="P1" s="32"/>
      <c r="Q1" s="32"/>
      <c r="R1" s="144"/>
      <c r="S1" s="32"/>
      <c r="T1" s="32"/>
      <c r="U1" s="32"/>
      <c r="V1" s="32"/>
      <c r="W1" s="32"/>
      <c r="X1" s="32"/>
      <c r="Y1" s="32"/>
      <c r="Z1" s="144"/>
      <c r="AA1" s="32"/>
      <c r="AB1" s="144"/>
      <c r="AC1" s="32"/>
      <c r="AD1" s="32"/>
      <c r="AE1" s="32"/>
      <c r="AF1" s="144"/>
      <c r="AG1" s="32"/>
      <c r="AH1" s="144"/>
      <c r="AI1" s="32"/>
      <c r="AJ1" s="32"/>
      <c r="AK1" s="32"/>
      <c r="AL1" s="32"/>
      <c r="AM1" s="32"/>
      <c r="AN1" s="32"/>
      <c r="AO1" s="32"/>
      <c r="AP1" s="144"/>
      <c r="AQ1" s="32"/>
      <c r="AR1" s="32"/>
      <c r="AS1" s="144"/>
      <c r="AT1" s="146"/>
      <c r="AU1" s="146"/>
      <c r="AV1" s="134"/>
    </row>
    <row r="2" spans="1:1387" ht="15.75" customHeight="1" x14ac:dyDescent="0.2">
      <c r="A2" s="8"/>
      <c r="B2" s="144"/>
      <c r="C2" s="590" t="s">
        <v>270</v>
      </c>
      <c r="D2" s="590"/>
      <c r="E2" s="590"/>
      <c r="F2" s="590"/>
      <c r="G2" s="590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6"/>
      <c r="AU2" s="146"/>
      <c r="AV2" s="134"/>
    </row>
    <row r="3" spans="1:1387" ht="16.5" thickBot="1" x14ac:dyDescent="0.25">
      <c r="A3" s="33"/>
      <c r="B3" s="34"/>
      <c r="C3" s="10"/>
      <c r="D3" s="10"/>
      <c r="E3" s="10"/>
      <c r="F3" s="10"/>
      <c r="G3" s="11"/>
      <c r="H3" s="146"/>
      <c r="I3" s="12"/>
      <c r="J3" s="123"/>
      <c r="K3" s="135"/>
      <c r="L3" s="136"/>
      <c r="M3" s="135"/>
      <c r="N3" s="136"/>
      <c r="O3" s="135"/>
      <c r="P3" s="148"/>
      <c r="Q3" s="149"/>
      <c r="R3" s="8"/>
      <c r="S3" s="35"/>
      <c r="T3" s="33"/>
      <c r="U3" s="35"/>
      <c r="V3" s="35"/>
      <c r="W3" s="35"/>
      <c r="X3" s="33"/>
      <c r="Y3" s="35"/>
      <c r="Z3" s="8"/>
      <c r="AA3" s="35"/>
      <c r="AB3" s="8"/>
      <c r="AC3" s="35"/>
      <c r="AD3" s="33"/>
      <c r="AE3" s="35"/>
      <c r="AF3" s="7"/>
      <c r="AG3" s="35"/>
      <c r="AH3" s="8"/>
      <c r="AI3" s="137"/>
      <c r="AJ3" s="137"/>
      <c r="AK3" s="35"/>
      <c r="AL3" s="33"/>
      <c r="AM3" s="137"/>
      <c r="AN3" s="33"/>
      <c r="AO3" s="137"/>
      <c r="AP3" s="8"/>
      <c r="AQ3" s="137"/>
      <c r="AR3" s="137"/>
      <c r="AS3" s="108"/>
      <c r="AT3" s="36"/>
      <c r="AU3" s="36"/>
      <c r="AV3" s="33"/>
    </row>
    <row r="4" spans="1:1387" ht="118.5" customHeight="1" x14ac:dyDescent="0.2">
      <c r="A4" s="28" t="s">
        <v>26</v>
      </c>
      <c r="B4" s="2" t="s">
        <v>3</v>
      </c>
      <c r="C4" s="2" t="s">
        <v>23</v>
      </c>
      <c r="D4" s="150" t="s">
        <v>19</v>
      </c>
      <c r="E4" s="2" t="s">
        <v>39</v>
      </c>
      <c r="F4" s="2" t="s">
        <v>40</v>
      </c>
      <c r="G4" s="3" t="s">
        <v>9</v>
      </c>
      <c r="H4" s="2" t="s">
        <v>10</v>
      </c>
      <c r="I4" s="109" t="s">
        <v>8</v>
      </c>
      <c r="J4" s="124" t="s">
        <v>142</v>
      </c>
      <c r="K4" s="138" t="s">
        <v>20</v>
      </c>
      <c r="L4" s="124" t="s">
        <v>143</v>
      </c>
      <c r="M4" s="138" t="s">
        <v>20</v>
      </c>
      <c r="N4" s="124" t="s">
        <v>11</v>
      </c>
      <c r="O4" s="138" t="s">
        <v>20</v>
      </c>
      <c r="P4" s="3" t="s">
        <v>148</v>
      </c>
      <c r="Q4" s="138" t="s">
        <v>20</v>
      </c>
      <c r="R4" s="3" t="s">
        <v>149</v>
      </c>
      <c r="S4" s="138" t="s">
        <v>20</v>
      </c>
      <c r="T4" s="3" t="s">
        <v>11</v>
      </c>
      <c r="U4" s="138" t="s">
        <v>20</v>
      </c>
      <c r="V4" s="109" t="s">
        <v>150</v>
      </c>
      <c r="W4" s="138" t="s">
        <v>20</v>
      </c>
      <c r="X4" s="3" t="s">
        <v>11</v>
      </c>
      <c r="Y4" s="138" t="s">
        <v>20</v>
      </c>
      <c r="Z4" s="3" t="s">
        <v>151</v>
      </c>
      <c r="AA4" s="138" t="s">
        <v>20</v>
      </c>
      <c r="AB4" s="3" t="s">
        <v>152</v>
      </c>
      <c r="AC4" s="138" t="s">
        <v>20</v>
      </c>
      <c r="AD4" s="3" t="s">
        <v>11</v>
      </c>
      <c r="AE4" s="138" t="s">
        <v>20</v>
      </c>
      <c r="AF4" s="3" t="s">
        <v>153</v>
      </c>
      <c r="AG4" s="138" t="s">
        <v>20</v>
      </c>
      <c r="AH4" s="3" t="s">
        <v>154</v>
      </c>
      <c r="AI4" s="138" t="s">
        <v>20</v>
      </c>
      <c r="AJ4" s="3" t="s">
        <v>155</v>
      </c>
      <c r="AK4" s="138" t="s">
        <v>20</v>
      </c>
      <c r="AL4" s="3" t="s">
        <v>11</v>
      </c>
      <c r="AM4" s="138" t="s">
        <v>20</v>
      </c>
      <c r="AN4" s="3" t="s">
        <v>156</v>
      </c>
      <c r="AO4" s="138" t="s">
        <v>20</v>
      </c>
      <c r="AP4" s="3" t="s">
        <v>45</v>
      </c>
      <c r="AQ4" s="4" t="s">
        <v>21</v>
      </c>
      <c r="AR4" s="4" t="s">
        <v>22</v>
      </c>
      <c r="AS4" s="3" t="s">
        <v>14</v>
      </c>
      <c r="AT4" s="3" t="s">
        <v>15</v>
      </c>
      <c r="AU4" s="3" t="s">
        <v>18</v>
      </c>
      <c r="AV4" s="3" t="s">
        <v>5</v>
      </c>
    </row>
    <row r="5" spans="1:1387" ht="16.5" thickBot="1" x14ac:dyDescent="0.25">
      <c r="A5" s="29"/>
      <c r="B5" s="14"/>
      <c r="C5" s="110"/>
      <c r="D5" s="110"/>
      <c r="E5" s="110"/>
      <c r="F5" s="110"/>
      <c r="G5" s="111"/>
      <c r="H5" s="111"/>
      <c r="I5" s="111"/>
      <c r="J5" s="125"/>
      <c r="K5" s="139"/>
      <c r="L5" s="125"/>
      <c r="M5" s="139"/>
      <c r="N5" s="125"/>
      <c r="O5" s="139"/>
      <c r="P5" s="14"/>
      <c r="Q5" s="15"/>
      <c r="R5" s="14"/>
      <c r="S5" s="15"/>
      <c r="T5" s="112"/>
      <c r="U5" s="15"/>
      <c r="V5" s="15"/>
      <c r="W5" s="15"/>
      <c r="X5" s="112"/>
      <c r="Y5" s="15"/>
      <c r="Z5" s="14"/>
      <c r="AA5" s="15"/>
      <c r="AB5" s="14"/>
      <c r="AC5" s="15"/>
      <c r="AD5" s="14"/>
      <c r="AE5" s="15"/>
      <c r="AF5" s="15"/>
      <c r="AG5" s="15"/>
      <c r="AH5" s="14"/>
      <c r="AI5" s="112"/>
      <c r="AJ5" s="112"/>
      <c r="AK5" s="15"/>
      <c r="AL5" s="14"/>
      <c r="AM5" s="112"/>
      <c r="AN5" s="16"/>
      <c r="AO5" s="112"/>
      <c r="AP5" s="14"/>
      <c r="AQ5" s="112"/>
      <c r="AR5" s="112"/>
      <c r="AS5" s="14"/>
      <c r="AT5" s="14"/>
      <c r="AU5" s="14"/>
      <c r="AV5" s="14"/>
    </row>
    <row r="6" spans="1:1387" ht="16.5" thickBot="1" x14ac:dyDescent="0.25">
      <c r="A6" s="30"/>
      <c r="B6" s="17"/>
      <c r="C6" s="17"/>
      <c r="D6" s="17"/>
      <c r="E6" s="17"/>
      <c r="F6" s="17"/>
      <c r="G6" s="17"/>
      <c r="H6" s="17"/>
      <c r="I6" s="17"/>
      <c r="J6" s="126"/>
      <c r="K6" s="140"/>
      <c r="L6" s="126"/>
      <c r="M6" s="140"/>
      <c r="N6" s="126"/>
      <c r="O6" s="140"/>
      <c r="P6" s="17"/>
      <c r="Q6" s="18"/>
      <c r="R6" s="17"/>
      <c r="S6" s="18"/>
      <c r="T6" s="113"/>
      <c r="U6" s="18"/>
      <c r="V6" s="18"/>
      <c r="W6" s="18"/>
      <c r="X6" s="113"/>
      <c r="Y6" s="18"/>
      <c r="Z6" s="17"/>
      <c r="AA6" s="18"/>
      <c r="AB6" s="17"/>
      <c r="AC6" s="18"/>
      <c r="AD6" s="17"/>
      <c r="AE6" s="18"/>
      <c r="AF6" s="18"/>
      <c r="AG6" s="18"/>
      <c r="AH6" s="17"/>
      <c r="AI6" s="113"/>
      <c r="AJ6" s="113"/>
      <c r="AK6" s="18"/>
      <c r="AL6" s="17"/>
      <c r="AM6" s="113"/>
      <c r="AN6" s="19"/>
      <c r="AO6" s="113"/>
      <c r="AP6" s="17"/>
      <c r="AQ6" s="113"/>
      <c r="AR6" s="113"/>
      <c r="AS6" s="17"/>
      <c r="AT6" s="17"/>
      <c r="AU6" s="17"/>
      <c r="AV6" s="17"/>
    </row>
    <row r="7" spans="1:1387" ht="16.5" thickBot="1" x14ac:dyDescent="0.25">
      <c r="A7" s="3"/>
      <c r="B7" s="8"/>
      <c r="C7" s="10"/>
      <c r="D7" s="10"/>
      <c r="E7" s="10"/>
      <c r="F7" s="10"/>
      <c r="G7" s="20"/>
      <c r="H7" s="146"/>
      <c r="I7" s="146"/>
      <c r="J7" s="141"/>
      <c r="K7" s="142"/>
      <c r="L7" s="141"/>
      <c r="M7" s="142"/>
      <c r="N7" s="141"/>
      <c r="O7" s="142"/>
      <c r="P7" s="12"/>
      <c r="Q7" s="8"/>
      <c r="R7" s="7"/>
      <c r="S7" s="8"/>
      <c r="T7" s="7"/>
      <c r="U7" s="8"/>
      <c r="V7" s="8"/>
      <c r="W7" s="8"/>
      <c r="X7" s="7"/>
      <c r="Y7" s="8"/>
      <c r="Z7" s="7"/>
      <c r="AA7" s="8"/>
      <c r="AB7" s="7"/>
      <c r="AC7" s="8"/>
      <c r="AD7" s="7"/>
      <c r="AE7" s="8"/>
      <c r="AF7" s="8"/>
      <c r="AG7" s="8"/>
      <c r="AH7" s="7"/>
      <c r="AI7" s="8"/>
      <c r="AJ7" s="8"/>
      <c r="AK7" s="8"/>
      <c r="AL7" s="7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1387" ht="16.5" thickTop="1" thickBot="1" x14ac:dyDescent="0.25">
      <c r="A8" s="600">
        <v>1</v>
      </c>
      <c r="B8" s="201" t="s">
        <v>1</v>
      </c>
      <c r="C8" s="632" t="s">
        <v>144</v>
      </c>
      <c r="D8" s="632" t="s">
        <v>157</v>
      </c>
      <c r="E8" s="632" t="s">
        <v>121</v>
      </c>
      <c r="F8" s="632" t="s">
        <v>145</v>
      </c>
      <c r="G8" s="632" t="s">
        <v>266</v>
      </c>
      <c r="H8" s="635" t="s">
        <v>159</v>
      </c>
      <c r="I8" s="613" t="s">
        <v>146</v>
      </c>
      <c r="J8" s="202">
        <f>L8-K8</f>
        <v>40074</v>
      </c>
      <c r="K8" s="203">
        <v>14</v>
      </c>
      <c r="L8" s="202">
        <f>N8-M8</f>
        <v>40088</v>
      </c>
      <c r="M8" s="203">
        <v>0</v>
      </c>
      <c r="N8" s="202">
        <f>P8-O8</f>
        <v>40088</v>
      </c>
      <c r="O8" s="203">
        <v>0</v>
      </c>
      <c r="P8" s="202">
        <f>R8-Q8</f>
        <v>40088</v>
      </c>
      <c r="Q8" s="204">
        <v>0</v>
      </c>
      <c r="R8" s="202">
        <f>T8-S8</f>
        <v>40088</v>
      </c>
      <c r="S8" s="204">
        <v>0</v>
      </c>
      <c r="T8" s="202">
        <f>V8-U8</f>
        <v>40088</v>
      </c>
      <c r="U8" s="204">
        <v>0</v>
      </c>
      <c r="V8" s="202">
        <f>X8-W8</f>
        <v>40088</v>
      </c>
      <c r="W8" s="204">
        <v>0</v>
      </c>
      <c r="X8" s="202">
        <f>Z8-Y8</f>
        <v>40088</v>
      </c>
      <c r="Y8" s="204">
        <v>0</v>
      </c>
      <c r="Z8" s="202">
        <f>AB8-AA8</f>
        <v>40088</v>
      </c>
      <c r="AA8" s="219">
        <v>0</v>
      </c>
      <c r="AB8" s="202">
        <f>AD8-AC8</f>
        <v>40088</v>
      </c>
      <c r="AC8" s="204">
        <v>0</v>
      </c>
      <c r="AD8" s="202">
        <f>AF8-AE8</f>
        <v>40088</v>
      </c>
      <c r="AE8" s="204">
        <v>0</v>
      </c>
      <c r="AF8" s="202">
        <f>AH8-AG8</f>
        <v>40088</v>
      </c>
      <c r="AG8" s="204">
        <v>0</v>
      </c>
      <c r="AH8" s="202">
        <f>AJ8-AI8</f>
        <v>40088</v>
      </c>
      <c r="AI8" s="204">
        <v>7</v>
      </c>
      <c r="AJ8" s="202">
        <f>AL8-AK8</f>
        <v>40095</v>
      </c>
      <c r="AK8" s="204">
        <v>14</v>
      </c>
      <c r="AL8" s="202">
        <f>AN8-AM8</f>
        <v>40109</v>
      </c>
      <c r="AM8" s="204">
        <v>2</v>
      </c>
      <c r="AN8" s="220">
        <v>40111</v>
      </c>
      <c r="AO8" s="204">
        <v>2</v>
      </c>
      <c r="AP8" s="202">
        <f>AN8+AO8</f>
        <v>40113</v>
      </c>
      <c r="AQ8" s="221">
        <f>4*12*30.5</f>
        <v>1464</v>
      </c>
      <c r="AR8" s="204">
        <f t="shared" ref="AR8:AR13" si="0">AQ8/30.5</f>
        <v>48</v>
      </c>
      <c r="AS8" s="239">
        <f t="shared" ref="AS8:AS13" si="1">AP8+AQ8</f>
        <v>41577</v>
      </c>
      <c r="AT8" s="206" t="s">
        <v>7</v>
      </c>
      <c r="AU8" s="206" t="s">
        <v>7</v>
      </c>
      <c r="AV8" s="222"/>
    </row>
    <row r="9" spans="1:1387" ht="16.5" thickTop="1" thickBot="1" x14ac:dyDescent="0.25">
      <c r="A9" s="601"/>
      <c r="B9" s="165" t="s">
        <v>2</v>
      </c>
      <c r="C9" s="633"/>
      <c r="D9" s="633"/>
      <c r="E9" s="633"/>
      <c r="F9" s="633"/>
      <c r="G9" s="633"/>
      <c r="H9" s="636"/>
      <c r="I9" s="614"/>
      <c r="J9" s="128"/>
      <c r="K9" s="129">
        <v>14</v>
      </c>
      <c r="L9" s="5">
        <f>J9+K9</f>
        <v>14</v>
      </c>
      <c r="M9" s="129">
        <v>0</v>
      </c>
      <c r="N9" s="5">
        <f>L9+M9</f>
        <v>14</v>
      </c>
      <c r="O9" s="129">
        <v>0</v>
      </c>
      <c r="P9" s="5">
        <f>N9+O9</f>
        <v>14</v>
      </c>
      <c r="Q9" s="21">
        <v>0</v>
      </c>
      <c r="R9" s="5">
        <f>P9+Q9</f>
        <v>14</v>
      </c>
      <c r="S9" s="21">
        <v>0</v>
      </c>
      <c r="T9" s="5">
        <f>R9+S9</f>
        <v>14</v>
      </c>
      <c r="U9" s="21">
        <v>0</v>
      </c>
      <c r="V9" s="5">
        <f>T9+U9</f>
        <v>14</v>
      </c>
      <c r="W9" s="21">
        <v>0</v>
      </c>
      <c r="X9" s="5">
        <f>V9+W9</f>
        <v>14</v>
      </c>
      <c r="Y9" s="21">
        <v>0</v>
      </c>
      <c r="Z9" s="5">
        <f>V9+Y9</f>
        <v>14</v>
      </c>
      <c r="AA9" s="142">
        <v>0</v>
      </c>
      <c r="AB9" s="5">
        <f>Z9+AA9</f>
        <v>14</v>
      </c>
      <c r="AC9" s="21">
        <v>0</v>
      </c>
      <c r="AD9" s="5">
        <f>AB9+AC9</f>
        <v>14</v>
      </c>
      <c r="AE9" s="21">
        <v>0</v>
      </c>
      <c r="AF9" s="5">
        <f>AD9+AE9</f>
        <v>14</v>
      </c>
      <c r="AG9" s="21">
        <v>0</v>
      </c>
      <c r="AH9" s="5">
        <f>AF9+AG9</f>
        <v>14</v>
      </c>
      <c r="AI9" s="21">
        <v>7</v>
      </c>
      <c r="AJ9" s="5">
        <f>AH9+AI9</f>
        <v>21</v>
      </c>
      <c r="AK9" s="21">
        <v>14</v>
      </c>
      <c r="AL9" s="5">
        <f>AJ9+AK9</f>
        <v>35</v>
      </c>
      <c r="AM9" s="21">
        <v>2</v>
      </c>
      <c r="AN9" s="5">
        <f>AJ9+AM9</f>
        <v>23</v>
      </c>
      <c r="AO9" s="21">
        <v>2</v>
      </c>
      <c r="AP9" s="5">
        <f>AN9+AO9</f>
        <v>25</v>
      </c>
      <c r="AQ9" s="21">
        <f>AQ8</f>
        <v>1464</v>
      </c>
      <c r="AR9" s="21">
        <f t="shared" si="0"/>
        <v>48</v>
      </c>
      <c r="AS9" s="239">
        <f t="shared" si="1"/>
        <v>1489</v>
      </c>
      <c r="AT9" s="22" t="s">
        <v>7</v>
      </c>
      <c r="AU9" s="22" t="s">
        <v>7</v>
      </c>
      <c r="AV9" s="143"/>
    </row>
    <row r="10" spans="1:1387" ht="17.25" thickTop="1" thickBot="1" x14ac:dyDescent="0.25">
      <c r="A10" s="602"/>
      <c r="B10" s="210" t="s">
        <v>0</v>
      </c>
      <c r="C10" s="634"/>
      <c r="D10" s="634"/>
      <c r="E10" s="634"/>
      <c r="F10" s="634"/>
      <c r="G10" s="634"/>
      <c r="H10" s="637"/>
      <c r="I10" s="615"/>
      <c r="J10" s="211"/>
      <c r="K10" s="212">
        <f>L10-J10</f>
        <v>0</v>
      </c>
      <c r="L10" s="211"/>
      <c r="M10" s="212">
        <f>N10-L10</f>
        <v>0</v>
      </c>
      <c r="N10" s="211"/>
      <c r="O10" s="212">
        <f>P10-N10</f>
        <v>0</v>
      </c>
      <c r="P10" s="211"/>
      <c r="Q10" s="212">
        <f>R10-P10</f>
        <v>0</v>
      </c>
      <c r="R10" s="211"/>
      <c r="S10" s="212">
        <f>T10-R10</f>
        <v>0</v>
      </c>
      <c r="T10" s="211"/>
      <c r="U10" s="212">
        <f>V10-T10</f>
        <v>0</v>
      </c>
      <c r="V10" s="211"/>
      <c r="W10" s="212">
        <f>X10-V10</f>
        <v>0</v>
      </c>
      <c r="X10" s="211"/>
      <c r="Y10" s="212">
        <f>Z10-X10</f>
        <v>0</v>
      </c>
      <c r="Z10" s="211"/>
      <c r="AA10" s="212">
        <f>AB10-Z10</f>
        <v>0</v>
      </c>
      <c r="AB10" s="211"/>
      <c r="AC10" s="212">
        <f>AD10-AB10</f>
        <v>0</v>
      </c>
      <c r="AD10" s="211"/>
      <c r="AE10" s="212">
        <f>AF10-AD10</f>
        <v>0</v>
      </c>
      <c r="AF10" s="211"/>
      <c r="AG10" s="212">
        <f>AH10-AF10</f>
        <v>0</v>
      </c>
      <c r="AH10" s="211"/>
      <c r="AI10" s="212">
        <f>AJ10-AH10</f>
        <v>0</v>
      </c>
      <c r="AJ10" s="211"/>
      <c r="AK10" s="212">
        <f>AL10-AJ10</f>
        <v>0</v>
      </c>
      <c r="AL10" s="211"/>
      <c r="AM10" s="212">
        <f>AN10-AL10</f>
        <v>0</v>
      </c>
      <c r="AN10" s="211"/>
      <c r="AO10" s="212">
        <f>AP10-AN10</f>
        <v>0</v>
      </c>
      <c r="AP10" s="211"/>
      <c r="AQ10" s="214"/>
      <c r="AR10" s="223">
        <f t="shared" si="0"/>
        <v>0</v>
      </c>
      <c r="AS10" s="239">
        <f t="shared" si="1"/>
        <v>0</v>
      </c>
      <c r="AT10" s="216"/>
      <c r="AU10" s="229" t="s">
        <v>165</v>
      </c>
      <c r="AV10" s="225"/>
    </row>
    <row r="11" spans="1:1387" ht="15.75" thickTop="1" x14ac:dyDescent="0.2">
      <c r="A11" s="600">
        <v>2</v>
      </c>
      <c r="B11" s="201" t="s">
        <v>1</v>
      </c>
      <c r="C11" s="632" t="s">
        <v>144</v>
      </c>
      <c r="D11" s="632" t="s">
        <v>160</v>
      </c>
      <c r="E11" s="632" t="s">
        <v>121</v>
      </c>
      <c r="F11" s="632" t="s">
        <v>145</v>
      </c>
      <c r="G11" s="632" t="s">
        <v>161</v>
      </c>
      <c r="H11" s="635" t="s">
        <v>159</v>
      </c>
      <c r="I11" s="613" t="s">
        <v>146</v>
      </c>
      <c r="J11" s="202">
        <f>L11-K11</f>
        <v>40075</v>
      </c>
      <c r="K11" s="203">
        <v>14</v>
      </c>
      <c r="L11" s="202">
        <f>N11-M11</f>
        <v>40089</v>
      </c>
      <c r="M11" s="203">
        <v>0</v>
      </c>
      <c r="N11" s="202">
        <f>P11-O11</f>
        <v>40089</v>
      </c>
      <c r="O11" s="203">
        <v>0</v>
      </c>
      <c r="P11" s="202">
        <f>R11-Q11</f>
        <v>40089</v>
      </c>
      <c r="Q11" s="204">
        <v>0</v>
      </c>
      <c r="R11" s="202">
        <f>T11-S11</f>
        <v>40089</v>
      </c>
      <c r="S11" s="204">
        <v>0</v>
      </c>
      <c r="T11" s="202">
        <f>V11-U11</f>
        <v>40089</v>
      </c>
      <c r="U11" s="204">
        <v>0</v>
      </c>
      <c r="V11" s="202">
        <f>X11-W11</f>
        <v>40089</v>
      </c>
      <c r="W11" s="204">
        <v>0</v>
      </c>
      <c r="X11" s="202">
        <f>Z11-Y11</f>
        <v>40089</v>
      </c>
      <c r="Y11" s="204">
        <v>0</v>
      </c>
      <c r="Z11" s="202">
        <f>AB11-AA11</f>
        <v>40089</v>
      </c>
      <c r="AA11" s="219">
        <v>0</v>
      </c>
      <c r="AB11" s="202">
        <f>AD11-AC11</f>
        <v>40089</v>
      </c>
      <c r="AC11" s="204">
        <v>0</v>
      </c>
      <c r="AD11" s="202">
        <f>AF11-AE11</f>
        <v>40089</v>
      </c>
      <c r="AE11" s="204">
        <v>0</v>
      </c>
      <c r="AF11" s="202">
        <f>AH11-AG11</f>
        <v>40089</v>
      </c>
      <c r="AG11" s="204">
        <v>0</v>
      </c>
      <c r="AH11" s="202">
        <f>AJ11-AI11</f>
        <v>40089</v>
      </c>
      <c r="AI11" s="204">
        <v>7</v>
      </c>
      <c r="AJ11" s="202">
        <f>AL11-AK11</f>
        <v>40096</v>
      </c>
      <c r="AK11" s="204">
        <v>14</v>
      </c>
      <c r="AL11" s="202">
        <f>AN11-AM11</f>
        <v>40110</v>
      </c>
      <c r="AM11" s="204">
        <v>2</v>
      </c>
      <c r="AN11" s="220">
        <v>40112</v>
      </c>
      <c r="AO11" s="204">
        <v>2</v>
      </c>
      <c r="AP11" s="202">
        <f>AN11+AO11</f>
        <v>40114</v>
      </c>
      <c r="AQ11" s="221">
        <f>4*12*30.5</f>
        <v>1464</v>
      </c>
      <c r="AR11" s="204">
        <f t="shared" si="0"/>
        <v>48</v>
      </c>
      <c r="AS11" s="239">
        <f t="shared" si="1"/>
        <v>41578</v>
      </c>
      <c r="AT11" s="206" t="s">
        <v>7</v>
      </c>
      <c r="AU11" s="206" t="s">
        <v>7</v>
      </c>
      <c r="AV11" s="222"/>
    </row>
    <row r="12" spans="1:1387" ht="15" x14ac:dyDescent="0.2">
      <c r="A12" s="601"/>
      <c r="B12" s="165" t="s">
        <v>2</v>
      </c>
      <c r="C12" s="633"/>
      <c r="D12" s="633"/>
      <c r="E12" s="633"/>
      <c r="F12" s="633"/>
      <c r="G12" s="633"/>
      <c r="H12" s="636"/>
      <c r="I12" s="614"/>
      <c r="J12" s="128"/>
      <c r="K12" s="129">
        <v>14</v>
      </c>
      <c r="L12" s="5">
        <f>J12+K12</f>
        <v>14</v>
      </c>
      <c r="M12" s="129">
        <v>0</v>
      </c>
      <c r="N12" s="5">
        <f>L12+M12</f>
        <v>14</v>
      </c>
      <c r="O12" s="129">
        <v>0</v>
      </c>
      <c r="P12" s="5">
        <f>N12+O12</f>
        <v>14</v>
      </c>
      <c r="Q12" s="21">
        <v>0</v>
      </c>
      <c r="R12" s="5">
        <f>P12+Q12</f>
        <v>14</v>
      </c>
      <c r="S12" s="21">
        <v>0</v>
      </c>
      <c r="T12" s="5">
        <f>R12+S12</f>
        <v>14</v>
      </c>
      <c r="U12" s="21">
        <v>0</v>
      </c>
      <c r="V12" s="5">
        <f>T12+U12</f>
        <v>14</v>
      </c>
      <c r="W12" s="21">
        <v>0</v>
      </c>
      <c r="X12" s="5">
        <f>V12+W12</f>
        <v>14</v>
      </c>
      <c r="Y12" s="21">
        <v>0</v>
      </c>
      <c r="Z12" s="5">
        <f>V12+Y12</f>
        <v>14</v>
      </c>
      <c r="AA12" s="142">
        <v>0</v>
      </c>
      <c r="AB12" s="5">
        <f>Z12+AA12</f>
        <v>14</v>
      </c>
      <c r="AC12" s="21">
        <v>0</v>
      </c>
      <c r="AD12" s="5">
        <f>AB12+AC12</f>
        <v>14</v>
      </c>
      <c r="AE12" s="21">
        <v>0</v>
      </c>
      <c r="AF12" s="5">
        <f>AD12+AE12</f>
        <v>14</v>
      </c>
      <c r="AG12" s="21">
        <v>0</v>
      </c>
      <c r="AH12" s="5">
        <f>AF12+AG12</f>
        <v>14</v>
      </c>
      <c r="AI12" s="21">
        <v>7</v>
      </c>
      <c r="AJ12" s="5">
        <f>AH12+AI12</f>
        <v>21</v>
      </c>
      <c r="AK12" s="21">
        <v>14</v>
      </c>
      <c r="AL12" s="5">
        <f>AJ12+AK12</f>
        <v>35</v>
      </c>
      <c r="AM12" s="21">
        <v>2</v>
      </c>
      <c r="AN12" s="5">
        <f>AJ12+AM12</f>
        <v>23</v>
      </c>
      <c r="AO12" s="21">
        <v>2</v>
      </c>
      <c r="AP12" s="5">
        <f>AN12+AO12</f>
        <v>25</v>
      </c>
      <c r="AQ12" s="21">
        <f>AQ11</f>
        <v>1464</v>
      </c>
      <c r="AR12" s="21">
        <f t="shared" si="0"/>
        <v>48</v>
      </c>
      <c r="AS12" s="141">
        <f t="shared" si="1"/>
        <v>1489</v>
      </c>
      <c r="AT12" s="22" t="s">
        <v>7</v>
      </c>
      <c r="AU12" s="22" t="s">
        <v>7</v>
      </c>
      <c r="AV12" s="143"/>
    </row>
    <row r="13" spans="1:1387" ht="16.5" thickBot="1" x14ac:dyDescent="0.25">
      <c r="A13" s="602"/>
      <c r="B13" s="210" t="s">
        <v>0</v>
      </c>
      <c r="C13" s="634"/>
      <c r="D13" s="634"/>
      <c r="E13" s="634"/>
      <c r="F13" s="634"/>
      <c r="G13" s="634"/>
      <c r="H13" s="637"/>
      <c r="I13" s="615"/>
      <c r="J13" s="211"/>
      <c r="K13" s="212">
        <f>L13-J13</f>
        <v>0</v>
      </c>
      <c r="L13" s="211"/>
      <c r="M13" s="212">
        <f>N13-L13</f>
        <v>0</v>
      </c>
      <c r="N13" s="211"/>
      <c r="O13" s="212">
        <f>P13-N13</f>
        <v>0</v>
      </c>
      <c r="P13" s="211"/>
      <c r="Q13" s="212">
        <f>R13-P13</f>
        <v>0</v>
      </c>
      <c r="R13" s="211"/>
      <c r="S13" s="212">
        <f>T13-R13</f>
        <v>0</v>
      </c>
      <c r="T13" s="211"/>
      <c r="U13" s="212">
        <f>V13-T13</f>
        <v>0</v>
      </c>
      <c r="V13" s="211"/>
      <c r="W13" s="212">
        <f>X13-V13</f>
        <v>0</v>
      </c>
      <c r="X13" s="211"/>
      <c r="Y13" s="212">
        <f>Z13-X13</f>
        <v>0</v>
      </c>
      <c r="Z13" s="211"/>
      <c r="AA13" s="212">
        <f>AB13-Z13</f>
        <v>0</v>
      </c>
      <c r="AB13" s="211"/>
      <c r="AC13" s="212">
        <f>AD13-AB13</f>
        <v>0</v>
      </c>
      <c r="AD13" s="211"/>
      <c r="AE13" s="212">
        <f>AF13-AD13</f>
        <v>0</v>
      </c>
      <c r="AF13" s="211"/>
      <c r="AG13" s="212">
        <f>AH13-AF13</f>
        <v>0</v>
      </c>
      <c r="AH13" s="211"/>
      <c r="AI13" s="212">
        <f>AJ13-AH13</f>
        <v>0</v>
      </c>
      <c r="AJ13" s="211"/>
      <c r="AK13" s="212">
        <f>AL13-AJ13</f>
        <v>0</v>
      </c>
      <c r="AL13" s="211"/>
      <c r="AM13" s="212">
        <f>AN13-AL13</f>
        <v>0</v>
      </c>
      <c r="AN13" s="211"/>
      <c r="AO13" s="212">
        <f>AP13-AN13</f>
        <v>0</v>
      </c>
      <c r="AP13" s="211"/>
      <c r="AQ13" s="214"/>
      <c r="AR13" s="223">
        <f t="shared" si="0"/>
        <v>0</v>
      </c>
      <c r="AS13" s="253">
        <f t="shared" si="1"/>
        <v>0</v>
      </c>
      <c r="AT13" s="216"/>
      <c r="AU13" s="216"/>
      <c r="AV13" s="225"/>
    </row>
    <row r="14" spans="1:1387" s="162" customFormat="1" ht="15.75" thickTop="1" x14ac:dyDescent="0.2">
      <c r="A14" s="600">
        <v>3</v>
      </c>
      <c r="B14" s="201" t="s">
        <v>1</v>
      </c>
      <c r="C14" s="632" t="s">
        <v>144</v>
      </c>
      <c r="D14" s="632" t="s">
        <v>198</v>
      </c>
      <c r="E14" s="632" t="s">
        <v>121</v>
      </c>
      <c r="F14" s="632" t="s">
        <v>145</v>
      </c>
      <c r="G14" s="632" t="s">
        <v>267</v>
      </c>
      <c r="H14" s="635" t="s">
        <v>159</v>
      </c>
      <c r="I14" s="613" t="s">
        <v>146</v>
      </c>
      <c r="J14" s="202"/>
      <c r="K14" s="203"/>
      <c r="L14" s="202"/>
      <c r="M14" s="203"/>
      <c r="N14" s="202"/>
      <c r="O14" s="203"/>
      <c r="P14" s="202"/>
      <c r="Q14" s="204"/>
      <c r="R14" s="202"/>
      <c r="S14" s="204"/>
      <c r="T14" s="202"/>
      <c r="U14" s="204"/>
      <c r="V14" s="202"/>
      <c r="W14" s="204"/>
      <c r="X14" s="202"/>
      <c r="Y14" s="204"/>
      <c r="Z14" s="202"/>
      <c r="AA14" s="219"/>
      <c r="AB14" s="202"/>
      <c r="AC14" s="204"/>
      <c r="AD14" s="202"/>
      <c r="AE14" s="204"/>
      <c r="AF14" s="202"/>
      <c r="AG14" s="204"/>
      <c r="AH14" s="202"/>
      <c r="AI14" s="204"/>
      <c r="AJ14" s="202"/>
      <c r="AK14" s="204"/>
      <c r="AL14" s="202"/>
      <c r="AM14" s="204"/>
      <c r="AN14" s="220"/>
      <c r="AO14" s="204"/>
      <c r="AP14" s="202"/>
      <c r="AQ14" s="221"/>
      <c r="AR14" s="204"/>
      <c r="AS14" s="206"/>
      <c r="AT14" s="206"/>
      <c r="AU14" s="206"/>
      <c r="AV14" s="629" t="s">
        <v>265</v>
      </c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  <c r="IQ14" s="164"/>
      <c r="IR14" s="164"/>
      <c r="IS14" s="164"/>
      <c r="IT14" s="164"/>
      <c r="IU14" s="164"/>
      <c r="IV14" s="164"/>
      <c r="IW14" s="164"/>
      <c r="IX14" s="164"/>
      <c r="IY14" s="164"/>
      <c r="IZ14" s="164"/>
      <c r="JA14" s="164"/>
      <c r="JB14" s="164"/>
      <c r="JC14" s="164"/>
      <c r="JD14" s="164"/>
      <c r="JE14" s="164"/>
      <c r="JF14" s="164"/>
      <c r="JG14" s="164"/>
      <c r="JH14" s="164"/>
      <c r="JI14" s="164"/>
      <c r="JJ14" s="164"/>
      <c r="JK14" s="164"/>
      <c r="JL14" s="164"/>
      <c r="JM14" s="164"/>
      <c r="JN14" s="164"/>
      <c r="JO14" s="164"/>
      <c r="JP14" s="164"/>
      <c r="JQ14" s="164"/>
      <c r="JR14" s="164"/>
      <c r="JS14" s="164"/>
      <c r="JT14" s="164"/>
      <c r="JU14" s="164"/>
      <c r="JV14" s="164"/>
      <c r="JW14" s="164"/>
      <c r="JX14" s="164"/>
      <c r="JY14" s="164"/>
      <c r="JZ14" s="164"/>
      <c r="KA14" s="164"/>
      <c r="KB14" s="164"/>
      <c r="KC14" s="164"/>
      <c r="KD14" s="164"/>
      <c r="KE14" s="164"/>
      <c r="KF14" s="164"/>
      <c r="KG14" s="164"/>
      <c r="KH14" s="164"/>
      <c r="KI14" s="164"/>
      <c r="KJ14" s="164"/>
      <c r="KK14" s="164"/>
      <c r="KL14" s="164"/>
      <c r="KM14" s="164"/>
      <c r="KN14" s="164"/>
      <c r="KO14" s="164"/>
      <c r="KP14" s="164"/>
      <c r="KQ14" s="164"/>
      <c r="KR14" s="164"/>
      <c r="KS14" s="164"/>
      <c r="KT14" s="164"/>
      <c r="KU14" s="164"/>
      <c r="KV14" s="164"/>
      <c r="KW14" s="164"/>
      <c r="KX14" s="164"/>
      <c r="KY14" s="164"/>
      <c r="KZ14" s="164"/>
      <c r="LA14" s="164"/>
      <c r="LB14" s="164"/>
      <c r="LC14" s="164"/>
      <c r="LD14" s="164"/>
      <c r="LE14" s="164"/>
      <c r="LF14" s="164"/>
      <c r="LG14" s="164"/>
      <c r="LH14" s="164"/>
      <c r="LI14" s="164"/>
      <c r="LJ14" s="164"/>
      <c r="LK14" s="164"/>
      <c r="LL14" s="164"/>
      <c r="LM14" s="164"/>
      <c r="LN14" s="164"/>
      <c r="LO14" s="164"/>
      <c r="LP14" s="164"/>
      <c r="LQ14" s="164"/>
      <c r="LR14" s="164"/>
      <c r="LS14" s="164"/>
      <c r="LT14" s="164"/>
      <c r="LU14" s="164"/>
      <c r="LV14" s="164"/>
      <c r="LW14" s="164"/>
      <c r="LX14" s="164"/>
      <c r="LY14" s="164"/>
      <c r="LZ14" s="164"/>
      <c r="MA14" s="164"/>
      <c r="MB14" s="164"/>
      <c r="MC14" s="164"/>
      <c r="MD14" s="164"/>
      <c r="ME14" s="164"/>
      <c r="MF14" s="164"/>
      <c r="MG14" s="164"/>
      <c r="MH14" s="164"/>
      <c r="MI14" s="164"/>
      <c r="MJ14" s="164"/>
      <c r="MK14" s="164"/>
      <c r="ML14" s="164"/>
      <c r="MM14" s="164"/>
      <c r="MN14" s="164"/>
      <c r="MO14" s="164"/>
      <c r="MP14" s="164"/>
      <c r="MQ14" s="164"/>
      <c r="MR14" s="164"/>
      <c r="MS14" s="164"/>
      <c r="MT14" s="164"/>
      <c r="MU14" s="164"/>
      <c r="MV14" s="164"/>
      <c r="MW14" s="164"/>
      <c r="MX14" s="164"/>
      <c r="MY14" s="164"/>
      <c r="MZ14" s="164"/>
      <c r="NA14" s="164"/>
      <c r="NB14" s="164"/>
      <c r="NC14" s="164"/>
      <c r="ND14" s="164"/>
      <c r="NE14" s="164"/>
      <c r="NF14" s="164"/>
      <c r="NG14" s="164"/>
      <c r="NH14" s="164"/>
      <c r="NI14" s="164"/>
      <c r="NJ14" s="164"/>
      <c r="NK14" s="164"/>
      <c r="NL14" s="164"/>
      <c r="NM14" s="164"/>
      <c r="NN14" s="164"/>
      <c r="NO14" s="164"/>
      <c r="NP14" s="164"/>
      <c r="NQ14" s="164"/>
      <c r="NR14" s="164"/>
      <c r="NS14" s="164"/>
      <c r="NT14" s="164"/>
      <c r="NU14" s="164"/>
      <c r="NV14" s="164"/>
      <c r="NW14" s="164"/>
      <c r="NX14" s="164"/>
      <c r="NY14" s="164"/>
      <c r="NZ14" s="164"/>
      <c r="OA14" s="164"/>
      <c r="OB14" s="164"/>
      <c r="OC14" s="164"/>
      <c r="OD14" s="164"/>
      <c r="OE14" s="164"/>
      <c r="OF14" s="164"/>
      <c r="OG14" s="164"/>
      <c r="OH14" s="164"/>
      <c r="OI14" s="164"/>
      <c r="OJ14" s="164"/>
      <c r="OK14" s="164"/>
      <c r="OL14" s="164"/>
      <c r="OM14" s="164"/>
      <c r="ON14" s="164"/>
      <c r="OO14" s="164"/>
      <c r="OP14" s="164"/>
      <c r="OQ14" s="164"/>
      <c r="OR14" s="164"/>
      <c r="OS14" s="164"/>
      <c r="OT14" s="164"/>
      <c r="OU14" s="164"/>
      <c r="OV14" s="164"/>
      <c r="OW14" s="164"/>
      <c r="OX14" s="164"/>
      <c r="OY14" s="164"/>
      <c r="OZ14" s="164"/>
      <c r="PA14" s="164"/>
      <c r="PB14" s="164"/>
      <c r="PC14" s="164"/>
      <c r="PD14" s="164"/>
      <c r="PE14" s="164"/>
      <c r="PF14" s="164"/>
      <c r="PG14" s="164"/>
      <c r="PH14" s="164"/>
      <c r="PI14" s="164"/>
      <c r="PJ14" s="164"/>
      <c r="PK14" s="164"/>
      <c r="PL14" s="164"/>
      <c r="PM14" s="164"/>
      <c r="PN14" s="164"/>
      <c r="PO14" s="164"/>
      <c r="PP14" s="164"/>
      <c r="PQ14" s="164"/>
      <c r="PR14" s="164"/>
      <c r="PS14" s="164"/>
      <c r="PT14" s="164"/>
      <c r="PU14" s="164"/>
      <c r="PV14" s="164"/>
      <c r="PW14" s="164"/>
      <c r="PX14" s="164"/>
      <c r="PY14" s="164"/>
      <c r="PZ14" s="164"/>
      <c r="QA14" s="164"/>
      <c r="QB14" s="164"/>
      <c r="QC14" s="164"/>
      <c r="QD14" s="164"/>
      <c r="QE14" s="164"/>
      <c r="QF14" s="164"/>
      <c r="QG14" s="164"/>
      <c r="QH14" s="164"/>
      <c r="QI14" s="164"/>
      <c r="QJ14" s="164"/>
      <c r="QK14" s="164"/>
      <c r="QL14" s="164"/>
      <c r="QM14" s="164"/>
      <c r="QN14" s="164"/>
      <c r="QO14" s="164"/>
      <c r="QP14" s="164"/>
      <c r="QQ14" s="164"/>
      <c r="QR14" s="164"/>
      <c r="QS14" s="164"/>
      <c r="QT14" s="164"/>
      <c r="QU14" s="164"/>
      <c r="QV14" s="164"/>
      <c r="QW14" s="164"/>
      <c r="QX14" s="164"/>
      <c r="QY14" s="164"/>
      <c r="QZ14" s="164"/>
      <c r="RA14" s="164"/>
      <c r="RB14" s="164"/>
      <c r="RC14" s="164"/>
      <c r="RD14" s="164"/>
      <c r="RE14" s="164"/>
      <c r="RF14" s="164"/>
      <c r="RG14" s="164"/>
      <c r="RH14" s="164"/>
      <c r="RI14" s="164"/>
      <c r="RJ14" s="164"/>
      <c r="RK14" s="164"/>
      <c r="RL14" s="164"/>
      <c r="RM14" s="164"/>
      <c r="RN14" s="164"/>
      <c r="RO14" s="164"/>
      <c r="RP14" s="164"/>
      <c r="RQ14" s="164"/>
      <c r="RR14" s="164"/>
      <c r="RS14" s="164"/>
      <c r="RT14" s="164"/>
      <c r="RU14" s="164"/>
      <c r="RV14" s="164"/>
      <c r="RW14" s="164"/>
      <c r="RX14" s="164"/>
      <c r="RY14" s="164"/>
      <c r="RZ14" s="164"/>
      <c r="SA14" s="164"/>
      <c r="SB14" s="164"/>
      <c r="SC14" s="164"/>
      <c r="SD14" s="164"/>
      <c r="SE14" s="164"/>
      <c r="SF14" s="164"/>
      <c r="SG14" s="164"/>
      <c r="SH14" s="164"/>
      <c r="SI14" s="164"/>
      <c r="SJ14" s="164"/>
      <c r="SK14" s="164"/>
      <c r="SL14" s="164"/>
      <c r="SM14" s="164"/>
      <c r="SN14" s="164"/>
      <c r="SO14" s="164"/>
      <c r="SP14" s="164"/>
      <c r="SQ14" s="164"/>
      <c r="SR14" s="164"/>
      <c r="SS14" s="164"/>
      <c r="ST14" s="164"/>
      <c r="SU14" s="164"/>
      <c r="SV14" s="164"/>
      <c r="SW14" s="164"/>
      <c r="SX14" s="164"/>
      <c r="SY14" s="164"/>
      <c r="SZ14" s="164"/>
      <c r="TA14" s="164"/>
      <c r="TB14" s="164"/>
      <c r="TC14" s="164"/>
      <c r="TD14" s="164"/>
      <c r="TE14" s="164"/>
      <c r="TF14" s="164"/>
      <c r="TG14" s="164"/>
      <c r="TH14" s="164"/>
      <c r="TI14" s="164"/>
      <c r="TJ14" s="164"/>
      <c r="TK14" s="164"/>
      <c r="TL14" s="164"/>
      <c r="TM14" s="164"/>
      <c r="TN14" s="164"/>
      <c r="TO14" s="164"/>
      <c r="TP14" s="164"/>
      <c r="TQ14" s="164"/>
      <c r="TR14" s="164"/>
      <c r="TS14" s="164"/>
      <c r="TT14" s="164"/>
      <c r="TU14" s="164"/>
      <c r="TV14" s="164"/>
      <c r="TW14" s="164"/>
      <c r="TX14" s="164"/>
      <c r="TY14" s="164"/>
      <c r="TZ14" s="164"/>
      <c r="UA14" s="164"/>
      <c r="UB14" s="164"/>
      <c r="UC14" s="164"/>
      <c r="UD14" s="164"/>
      <c r="UE14" s="164"/>
      <c r="UF14" s="164"/>
      <c r="UG14" s="164"/>
      <c r="UH14" s="164"/>
      <c r="UI14" s="164"/>
      <c r="UJ14" s="164"/>
      <c r="UK14" s="164"/>
      <c r="UL14" s="164"/>
      <c r="UM14" s="164"/>
      <c r="UN14" s="164"/>
      <c r="UO14" s="164"/>
      <c r="UP14" s="164"/>
      <c r="UQ14" s="164"/>
      <c r="UR14" s="164"/>
      <c r="US14" s="164"/>
      <c r="UT14" s="164"/>
      <c r="UU14" s="164"/>
      <c r="UV14" s="164"/>
      <c r="UW14" s="164"/>
      <c r="UX14" s="164"/>
      <c r="UY14" s="164"/>
      <c r="UZ14" s="164"/>
      <c r="VA14" s="164"/>
      <c r="VB14" s="164"/>
      <c r="VC14" s="164"/>
      <c r="VD14" s="164"/>
      <c r="VE14" s="164"/>
      <c r="VF14" s="164"/>
      <c r="VG14" s="164"/>
      <c r="VH14" s="164"/>
      <c r="VI14" s="164"/>
      <c r="VJ14" s="164"/>
      <c r="VK14" s="164"/>
      <c r="VL14" s="164"/>
      <c r="VM14" s="164"/>
      <c r="VN14" s="164"/>
      <c r="VO14" s="164"/>
      <c r="VP14" s="164"/>
      <c r="VQ14" s="164"/>
      <c r="VR14" s="164"/>
      <c r="VS14" s="164"/>
      <c r="VT14" s="164"/>
      <c r="VU14" s="164"/>
      <c r="VV14" s="164"/>
      <c r="VW14" s="164"/>
      <c r="VX14" s="164"/>
      <c r="VY14" s="164"/>
      <c r="VZ14" s="164"/>
      <c r="WA14" s="164"/>
      <c r="WB14" s="164"/>
      <c r="WC14" s="164"/>
      <c r="WD14" s="164"/>
      <c r="WE14" s="164"/>
      <c r="WF14" s="164"/>
      <c r="WG14" s="164"/>
      <c r="WH14" s="164"/>
      <c r="WI14" s="164"/>
      <c r="WJ14" s="164"/>
      <c r="WK14" s="164"/>
      <c r="WL14" s="164"/>
      <c r="WM14" s="164"/>
      <c r="WN14" s="164"/>
      <c r="WO14" s="164"/>
      <c r="WP14" s="164"/>
      <c r="WQ14" s="164"/>
      <c r="WR14" s="164"/>
      <c r="WS14" s="164"/>
      <c r="WT14" s="164"/>
      <c r="WU14" s="164"/>
      <c r="WV14" s="164"/>
      <c r="WW14" s="164"/>
      <c r="WX14" s="164"/>
      <c r="WY14" s="164"/>
      <c r="WZ14" s="164"/>
      <c r="XA14" s="164"/>
      <c r="XB14" s="164"/>
      <c r="XC14" s="164"/>
      <c r="XD14" s="164"/>
      <c r="XE14" s="164"/>
      <c r="XF14" s="164"/>
      <c r="XG14" s="164"/>
      <c r="XH14" s="164"/>
      <c r="XI14" s="164"/>
      <c r="XJ14" s="164"/>
      <c r="XK14" s="164"/>
      <c r="XL14" s="164"/>
      <c r="XM14" s="164"/>
      <c r="XN14" s="164"/>
      <c r="XO14" s="164"/>
      <c r="XP14" s="164"/>
      <c r="XQ14" s="164"/>
      <c r="XR14" s="164"/>
      <c r="XS14" s="164"/>
      <c r="XT14" s="164"/>
      <c r="XU14" s="164"/>
      <c r="XV14" s="164"/>
      <c r="XW14" s="164"/>
      <c r="XX14" s="164"/>
      <c r="XY14" s="164"/>
      <c r="XZ14" s="164"/>
      <c r="YA14" s="164"/>
      <c r="YB14" s="164"/>
      <c r="YC14" s="164"/>
      <c r="YD14" s="164"/>
      <c r="YE14" s="164"/>
      <c r="YF14" s="164"/>
      <c r="YG14" s="164"/>
      <c r="YH14" s="164"/>
      <c r="YI14" s="164"/>
      <c r="YJ14" s="164"/>
      <c r="YK14" s="164"/>
      <c r="YL14" s="164"/>
      <c r="YM14" s="164"/>
      <c r="YN14" s="164"/>
      <c r="YO14" s="164"/>
      <c r="YP14" s="164"/>
      <c r="YQ14" s="164"/>
      <c r="YR14" s="164"/>
      <c r="YS14" s="164"/>
      <c r="YT14" s="164"/>
      <c r="YU14" s="164"/>
      <c r="YV14" s="164"/>
      <c r="YW14" s="164"/>
      <c r="YX14" s="164"/>
      <c r="YY14" s="164"/>
      <c r="YZ14" s="164"/>
      <c r="ZA14" s="164"/>
      <c r="ZB14" s="164"/>
      <c r="ZC14" s="164"/>
      <c r="ZD14" s="164"/>
      <c r="ZE14" s="164"/>
      <c r="ZF14" s="164"/>
      <c r="ZG14" s="164"/>
      <c r="ZH14" s="164"/>
      <c r="ZI14" s="164"/>
      <c r="ZJ14" s="164"/>
      <c r="ZK14" s="164"/>
      <c r="ZL14" s="164"/>
      <c r="ZM14" s="164"/>
      <c r="ZN14" s="164"/>
      <c r="ZO14" s="164"/>
      <c r="ZP14" s="164"/>
      <c r="ZQ14" s="164"/>
      <c r="ZR14" s="164"/>
      <c r="ZS14" s="164"/>
      <c r="ZT14" s="164"/>
      <c r="ZU14" s="164"/>
      <c r="ZV14" s="164"/>
      <c r="ZW14" s="164"/>
      <c r="ZX14" s="164"/>
      <c r="ZY14" s="164"/>
      <c r="ZZ14" s="164"/>
      <c r="AAA14" s="164"/>
      <c r="AAB14" s="164"/>
      <c r="AAC14" s="164"/>
      <c r="AAD14" s="164"/>
      <c r="AAE14" s="164"/>
      <c r="AAF14" s="164"/>
      <c r="AAG14" s="164"/>
      <c r="AAH14" s="164"/>
      <c r="AAI14" s="164"/>
      <c r="AAJ14" s="164"/>
      <c r="AAK14" s="164"/>
      <c r="AAL14" s="164"/>
      <c r="AAM14" s="164"/>
      <c r="AAN14" s="164"/>
      <c r="AAO14" s="164"/>
      <c r="AAP14" s="164"/>
      <c r="AAQ14" s="164"/>
      <c r="AAR14" s="164"/>
      <c r="AAS14" s="164"/>
      <c r="AAT14" s="164"/>
      <c r="AAU14" s="164"/>
      <c r="AAV14" s="164"/>
      <c r="AAW14" s="164"/>
      <c r="AAX14" s="164"/>
      <c r="AAY14" s="164"/>
      <c r="AAZ14" s="164"/>
      <c r="ABA14" s="164"/>
      <c r="ABB14" s="164"/>
      <c r="ABC14" s="164"/>
      <c r="ABD14" s="164"/>
      <c r="ABE14" s="164"/>
      <c r="ABF14" s="164"/>
      <c r="ABG14" s="164"/>
      <c r="ABH14" s="164"/>
      <c r="ABI14" s="164"/>
      <c r="ABJ14" s="164"/>
      <c r="ABK14" s="164"/>
      <c r="ABL14" s="164"/>
      <c r="ABM14" s="164"/>
      <c r="ABN14" s="164"/>
      <c r="ABO14" s="164"/>
      <c r="ABP14" s="164"/>
      <c r="ABQ14" s="164"/>
      <c r="ABR14" s="164"/>
      <c r="ABS14" s="164"/>
      <c r="ABT14" s="164"/>
      <c r="ABU14" s="164"/>
      <c r="ABV14" s="164"/>
      <c r="ABW14" s="164"/>
      <c r="ABX14" s="164"/>
      <c r="ABY14" s="164"/>
      <c r="ABZ14" s="164"/>
      <c r="ACA14" s="164"/>
      <c r="ACB14" s="164"/>
      <c r="ACC14" s="164"/>
      <c r="ACD14" s="164"/>
      <c r="ACE14" s="164"/>
      <c r="ACF14" s="164"/>
      <c r="ACG14" s="164"/>
      <c r="ACH14" s="164"/>
      <c r="ACI14" s="164"/>
      <c r="ACJ14" s="164"/>
      <c r="ACK14" s="164"/>
      <c r="ACL14" s="164"/>
      <c r="ACM14" s="164"/>
      <c r="ACN14" s="164"/>
      <c r="ACO14" s="164"/>
      <c r="ACP14" s="164"/>
      <c r="ACQ14" s="164"/>
      <c r="ACR14" s="164"/>
      <c r="ACS14" s="164"/>
      <c r="ACT14" s="164"/>
      <c r="ACU14" s="164"/>
      <c r="ACV14" s="164"/>
      <c r="ACW14" s="164"/>
      <c r="ACX14" s="164"/>
      <c r="ACY14" s="164"/>
      <c r="ACZ14" s="164"/>
      <c r="ADA14" s="164"/>
      <c r="ADB14" s="164"/>
      <c r="ADC14" s="164"/>
      <c r="ADD14" s="164"/>
      <c r="ADE14" s="164"/>
      <c r="ADF14" s="164"/>
      <c r="ADG14" s="164"/>
      <c r="ADH14" s="164"/>
      <c r="ADI14" s="164"/>
      <c r="ADJ14" s="164"/>
      <c r="ADK14" s="164"/>
      <c r="ADL14" s="164"/>
      <c r="ADM14" s="164"/>
      <c r="ADN14" s="164"/>
      <c r="ADO14" s="164"/>
      <c r="ADP14" s="164"/>
      <c r="ADQ14" s="164"/>
      <c r="ADR14" s="164"/>
      <c r="ADS14" s="164"/>
      <c r="ADT14" s="164"/>
      <c r="ADU14" s="164"/>
      <c r="ADV14" s="164"/>
      <c r="ADW14" s="164"/>
      <c r="ADX14" s="164"/>
      <c r="ADY14" s="164"/>
      <c r="ADZ14" s="164"/>
      <c r="AEA14" s="164"/>
      <c r="AEB14" s="164"/>
      <c r="AEC14" s="164"/>
      <c r="AED14" s="164"/>
      <c r="AEE14" s="164"/>
      <c r="AEF14" s="164"/>
      <c r="AEG14" s="164"/>
      <c r="AEH14" s="164"/>
      <c r="AEI14" s="164"/>
      <c r="AEJ14" s="164"/>
      <c r="AEK14" s="164"/>
      <c r="AEL14" s="164"/>
      <c r="AEM14" s="164"/>
      <c r="AEN14" s="164"/>
      <c r="AEO14" s="164"/>
      <c r="AEP14" s="164"/>
      <c r="AEQ14" s="164"/>
      <c r="AER14" s="164"/>
      <c r="AES14" s="164"/>
      <c r="AET14" s="164"/>
      <c r="AEU14" s="164"/>
      <c r="AEV14" s="164"/>
      <c r="AEW14" s="164"/>
      <c r="AEX14" s="164"/>
      <c r="AEY14" s="164"/>
      <c r="AEZ14" s="164"/>
      <c r="AFA14" s="164"/>
      <c r="AFB14" s="164"/>
      <c r="AFC14" s="164"/>
      <c r="AFD14" s="164"/>
      <c r="AFE14" s="164"/>
      <c r="AFF14" s="164"/>
      <c r="AFG14" s="164"/>
      <c r="AFH14" s="164"/>
      <c r="AFI14" s="164"/>
      <c r="AFJ14" s="164"/>
      <c r="AFK14" s="164"/>
      <c r="AFL14" s="164"/>
      <c r="AFM14" s="164"/>
      <c r="AFN14" s="164"/>
      <c r="AFO14" s="164"/>
      <c r="AFP14" s="164"/>
      <c r="AFQ14" s="164"/>
      <c r="AFR14" s="164"/>
      <c r="AFS14" s="164"/>
      <c r="AFT14" s="164"/>
      <c r="AFU14" s="164"/>
      <c r="AFV14" s="164"/>
      <c r="AFW14" s="164"/>
      <c r="AFX14" s="164"/>
      <c r="AFY14" s="164"/>
      <c r="AFZ14" s="164"/>
      <c r="AGA14" s="164"/>
      <c r="AGB14" s="164"/>
      <c r="AGC14" s="164"/>
      <c r="AGD14" s="164"/>
      <c r="AGE14" s="164"/>
      <c r="AGF14" s="164"/>
      <c r="AGG14" s="164"/>
      <c r="AGH14" s="164"/>
      <c r="AGI14" s="164"/>
      <c r="AGJ14" s="164"/>
      <c r="AGK14" s="164"/>
      <c r="AGL14" s="164"/>
      <c r="AGM14" s="164"/>
      <c r="AGN14" s="164"/>
      <c r="AGO14" s="164"/>
      <c r="AGP14" s="164"/>
      <c r="AGQ14" s="164"/>
      <c r="AGR14" s="164"/>
      <c r="AGS14" s="164"/>
      <c r="AGT14" s="164"/>
      <c r="AGU14" s="164"/>
      <c r="AGV14" s="164"/>
      <c r="AGW14" s="164"/>
      <c r="AGX14" s="164"/>
      <c r="AGY14" s="164"/>
      <c r="AGZ14" s="164"/>
      <c r="AHA14" s="164"/>
      <c r="AHB14" s="164"/>
      <c r="AHC14" s="164"/>
      <c r="AHD14" s="164"/>
      <c r="AHE14" s="164"/>
      <c r="AHF14" s="164"/>
      <c r="AHG14" s="164"/>
      <c r="AHH14" s="164"/>
      <c r="AHI14" s="164"/>
      <c r="AHJ14" s="164"/>
      <c r="AHK14" s="164"/>
      <c r="AHL14" s="164"/>
      <c r="AHM14" s="164"/>
      <c r="AHN14" s="164"/>
      <c r="AHO14" s="164"/>
      <c r="AHP14" s="164"/>
      <c r="AHQ14" s="164"/>
      <c r="AHR14" s="164"/>
      <c r="AHS14" s="164"/>
      <c r="AHT14" s="164"/>
      <c r="AHU14" s="164"/>
      <c r="AHV14" s="164"/>
      <c r="AHW14" s="164"/>
      <c r="AHX14" s="164"/>
      <c r="AHY14" s="164"/>
      <c r="AHZ14" s="164"/>
      <c r="AIA14" s="164"/>
      <c r="AIB14" s="164"/>
      <c r="AIC14" s="164"/>
      <c r="AID14" s="164"/>
      <c r="AIE14" s="164"/>
      <c r="AIF14" s="164"/>
      <c r="AIG14" s="164"/>
      <c r="AIH14" s="164"/>
      <c r="AII14" s="164"/>
      <c r="AIJ14" s="164"/>
      <c r="AIK14" s="164"/>
      <c r="AIL14" s="164"/>
      <c r="AIM14" s="164"/>
      <c r="AIN14" s="164"/>
      <c r="AIO14" s="164"/>
      <c r="AIP14" s="164"/>
      <c r="AIQ14" s="164"/>
      <c r="AIR14" s="164"/>
      <c r="AIS14" s="164"/>
      <c r="AIT14" s="164"/>
      <c r="AIU14" s="164"/>
      <c r="AIV14" s="164"/>
      <c r="AIW14" s="164"/>
      <c r="AIX14" s="164"/>
      <c r="AIY14" s="164"/>
      <c r="AIZ14" s="164"/>
      <c r="AJA14" s="164"/>
      <c r="AJB14" s="164"/>
      <c r="AJC14" s="164"/>
      <c r="AJD14" s="164"/>
      <c r="AJE14" s="164"/>
      <c r="AJF14" s="164"/>
      <c r="AJG14" s="164"/>
      <c r="AJH14" s="164"/>
      <c r="AJI14" s="164"/>
      <c r="AJJ14" s="164"/>
      <c r="AJK14" s="164"/>
      <c r="AJL14" s="164"/>
      <c r="AJM14" s="164"/>
      <c r="AJN14" s="164"/>
      <c r="AJO14" s="164"/>
      <c r="AJP14" s="164"/>
      <c r="AJQ14" s="164"/>
      <c r="AJR14" s="164"/>
      <c r="AJS14" s="164"/>
      <c r="AJT14" s="164"/>
      <c r="AJU14" s="164"/>
      <c r="AJV14" s="164"/>
      <c r="AJW14" s="164"/>
      <c r="AJX14" s="164"/>
      <c r="AJY14" s="164"/>
      <c r="AJZ14" s="164"/>
      <c r="AKA14" s="164"/>
      <c r="AKB14" s="164"/>
      <c r="AKC14" s="164"/>
      <c r="AKD14" s="164"/>
      <c r="AKE14" s="164"/>
      <c r="AKF14" s="164"/>
      <c r="AKG14" s="164"/>
      <c r="AKH14" s="164"/>
      <c r="AKI14" s="164"/>
      <c r="AKJ14" s="164"/>
      <c r="AKK14" s="164"/>
      <c r="AKL14" s="164"/>
      <c r="AKM14" s="164"/>
      <c r="AKN14" s="164"/>
      <c r="AKO14" s="164"/>
      <c r="AKP14" s="164"/>
      <c r="AKQ14" s="164"/>
      <c r="AKR14" s="164"/>
      <c r="AKS14" s="164"/>
      <c r="AKT14" s="164"/>
      <c r="AKU14" s="164"/>
      <c r="AKV14" s="164"/>
      <c r="AKW14" s="164"/>
      <c r="AKX14" s="164"/>
      <c r="AKY14" s="164"/>
      <c r="AKZ14" s="164"/>
      <c r="ALA14" s="164"/>
      <c r="ALB14" s="164"/>
      <c r="ALC14" s="164"/>
      <c r="ALD14" s="164"/>
      <c r="ALE14" s="164"/>
      <c r="ALF14" s="164"/>
      <c r="ALG14" s="164"/>
      <c r="ALH14" s="164"/>
      <c r="ALI14" s="164"/>
      <c r="ALJ14" s="164"/>
      <c r="ALK14" s="164"/>
      <c r="ALL14" s="164"/>
      <c r="ALM14" s="164"/>
      <c r="ALN14" s="164"/>
      <c r="ALO14" s="164"/>
      <c r="ALP14" s="164"/>
      <c r="ALQ14" s="164"/>
      <c r="ALR14" s="164"/>
      <c r="ALS14" s="164"/>
      <c r="ALT14" s="164"/>
      <c r="ALU14" s="164"/>
      <c r="ALV14" s="164"/>
      <c r="ALW14" s="164"/>
      <c r="ALX14" s="164"/>
      <c r="ALY14" s="164"/>
      <c r="ALZ14" s="164"/>
      <c r="AMA14" s="164"/>
      <c r="AMB14" s="164"/>
      <c r="AMC14" s="164"/>
      <c r="AMD14" s="164"/>
      <c r="AME14" s="164"/>
      <c r="AMF14" s="164"/>
      <c r="AMG14" s="164"/>
      <c r="AMH14" s="164"/>
      <c r="AMI14" s="164"/>
      <c r="AMJ14" s="164"/>
      <c r="AMK14" s="164"/>
      <c r="AML14" s="164"/>
      <c r="AMM14" s="164"/>
      <c r="AMN14" s="164"/>
      <c r="AMO14" s="164"/>
      <c r="AMP14" s="164"/>
      <c r="AMQ14" s="164"/>
      <c r="AMR14" s="164"/>
      <c r="AMS14" s="164"/>
      <c r="AMT14" s="164"/>
      <c r="AMU14" s="164"/>
      <c r="AMV14" s="164"/>
      <c r="AMW14" s="164"/>
      <c r="AMX14" s="164"/>
      <c r="AMY14" s="164"/>
      <c r="AMZ14" s="164"/>
      <c r="ANA14" s="164"/>
      <c r="ANB14" s="164"/>
      <c r="ANC14" s="164"/>
      <c r="AND14" s="164"/>
      <c r="ANE14" s="164"/>
      <c r="ANF14" s="164"/>
      <c r="ANG14" s="164"/>
      <c r="ANH14" s="164"/>
      <c r="ANI14" s="164"/>
      <c r="ANJ14" s="164"/>
      <c r="ANK14" s="164"/>
      <c r="ANL14" s="164"/>
      <c r="ANM14" s="164"/>
      <c r="ANN14" s="164"/>
      <c r="ANO14" s="164"/>
      <c r="ANP14" s="164"/>
      <c r="ANQ14" s="164"/>
      <c r="ANR14" s="164"/>
      <c r="ANS14" s="164"/>
      <c r="ANT14" s="164"/>
      <c r="ANU14" s="164"/>
      <c r="ANV14" s="164"/>
      <c r="ANW14" s="164"/>
      <c r="ANX14" s="164"/>
      <c r="ANY14" s="164"/>
      <c r="ANZ14" s="164"/>
      <c r="AOA14" s="164"/>
      <c r="AOB14" s="164"/>
      <c r="AOC14" s="164"/>
      <c r="AOD14" s="164"/>
      <c r="AOE14" s="164"/>
      <c r="AOF14" s="164"/>
      <c r="AOG14" s="164"/>
      <c r="AOH14" s="164"/>
      <c r="AOI14" s="164"/>
      <c r="AOJ14" s="164"/>
      <c r="AOK14" s="164"/>
      <c r="AOL14" s="164"/>
      <c r="AOM14" s="164"/>
      <c r="AON14" s="164"/>
      <c r="AOO14" s="164"/>
      <c r="AOP14" s="164"/>
      <c r="AOQ14" s="164"/>
      <c r="AOR14" s="164"/>
      <c r="AOS14" s="164"/>
      <c r="AOT14" s="164"/>
      <c r="AOU14" s="164"/>
      <c r="AOV14" s="164"/>
      <c r="AOW14" s="164"/>
      <c r="AOX14" s="164"/>
      <c r="AOY14" s="164"/>
      <c r="AOZ14" s="164"/>
      <c r="APA14" s="164"/>
      <c r="APB14" s="164"/>
      <c r="APC14" s="164"/>
      <c r="APD14" s="164"/>
      <c r="APE14" s="164"/>
      <c r="APF14" s="164"/>
      <c r="APG14" s="164"/>
      <c r="APH14" s="164"/>
      <c r="API14" s="164"/>
      <c r="APJ14" s="164"/>
      <c r="APK14" s="164"/>
      <c r="APL14" s="164"/>
      <c r="APM14" s="164"/>
      <c r="APN14" s="164"/>
      <c r="APO14" s="164"/>
      <c r="APP14" s="164"/>
      <c r="APQ14" s="164"/>
      <c r="APR14" s="164"/>
      <c r="APS14" s="164"/>
      <c r="APT14" s="164"/>
      <c r="APU14" s="164"/>
      <c r="APV14" s="164"/>
      <c r="APW14" s="164"/>
      <c r="APX14" s="164"/>
      <c r="APY14" s="164"/>
      <c r="APZ14" s="164"/>
      <c r="AQA14" s="164"/>
      <c r="AQB14" s="164"/>
      <c r="AQC14" s="164"/>
      <c r="AQD14" s="164"/>
      <c r="AQE14" s="164"/>
      <c r="AQF14" s="164"/>
      <c r="AQG14" s="164"/>
      <c r="AQH14" s="164"/>
      <c r="AQI14" s="164"/>
      <c r="AQJ14" s="164"/>
      <c r="AQK14" s="164"/>
      <c r="AQL14" s="164"/>
      <c r="AQM14" s="164"/>
      <c r="AQN14" s="164"/>
      <c r="AQO14" s="164"/>
      <c r="AQP14" s="164"/>
      <c r="AQQ14" s="164"/>
      <c r="AQR14" s="164"/>
      <c r="AQS14" s="164"/>
      <c r="AQT14" s="164"/>
      <c r="AQU14" s="164"/>
      <c r="AQV14" s="164"/>
      <c r="AQW14" s="164"/>
      <c r="AQX14" s="164"/>
      <c r="AQY14" s="164"/>
      <c r="AQZ14" s="164"/>
      <c r="ARA14" s="164"/>
      <c r="ARB14" s="164"/>
      <c r="ARC14" s="164"/>
      <c r="ARD14" s="164"/>
      <c r="ARE14" s="164"/>
      <c r="ARF14" s="164"/>
      <c r="ARG14" s="164"/>
      <c r="ARH14" s="164"/>
      <c r="ARI14" s="164"/>
      <c r="ARJ14" s="164"/>
      <c r="ARK14" s="164"/>
      <c r="ARL14" s="164"/>
      <c r="ARM14" s="164"/>
      <c r="ARN14" s="164"/>
      <c r="ARO14" s="164"/>
      <c r="ARP14" s="164"/>
      <c r="ARQ14" s="164"/>
      <c r="ARR14" s="164"/>
      <c r="ARS14" s="164"/>
      <c r="ART14" s="164"/>
      <c r="ARU14" s="164"/>
      <c r="ARV14" s="164"/>
      <c r="ARW14" s="164"/>
      <c r="ARX14" s="164"/>
      <c r="ARY14" s="164"/>
      <c r="ARZ14" s="164"/>
      <c r="ASA14" s="164"/>
      <c r="ASB14" s="164"/>
      <c r="ASC14" s="164"/>
      <c r="ASD14" s="164"/>
      <c r="ASE14" s="164"/>
      <c r="ASF14" s="164"/>
      <c r="ASG14" s="164"/>
      <c r="ASH14" s="164"/>
      <c r="ASI14" s="164"/>
      <c r="ASJ14" s="164"/>
      <c r="ASK14" s="164"/>
      <c r="ASL14" s="164"/>
      <c r="ASM14" s="164"/>
      <c r="ASN14" s="164"/>
      <c r="ASO14" s="164"/>
      <c r="ASP14" s="164"/>
      <c r="ASQ14" s="164"/>
      <c r="ASR14" s="164"/>
      <c r="ASS14" s="164"/>
      <c r="AST14" s="164"/>
      <c r="ASU14" s="164"/>
      <c r="ASV14" s="164"/>
      <c r="ASW14" s="164"/>
      <c r="ASX14" s="164"/>
      <c r="ASY14" s="164"/>
      <c r="ASZ14" s="164"/>
      <c r="ATA14" s="164"/>
      <c r="ATB14" s="164"/>
      <c r="ATC14" s="164"/>
      <c r="ATD14" s="164"/>
      <c r="ATE14" s="164"/>
      <c r="ATF14" s="164"/>
      <c r="ATG14" s="164"/>
      <c r="ATH14" s="164"/>
      <c r="ATI14" s="164"/>
      <c r="ATJ14" s="164"/>
      <c r="ATK14" s="164"/>
      <c r="ATL14" s="164"/>
      <c r="ATM14" s="164"/>
      <c r="ATN14" s="164"/>
      <c r="ATO14" s="164"/>
      <c r="ATP14" s="164"/>
      <c r="ATQ14" s="164"/>
      <c r="ATR14" s="164"/>
      <c r="ATS14" s="164"/>
      <c r="ATT14" s="164"/>
      <c r="ATU14" s="164"/>
      <c r="ATV14" s="164"/>
      <c r="ATW14" s="164"/>
      <c r="ATX14" s="164"/>
      <c r="ATY14" s="164"/>
      <c r="ATZ14" s="164"/>
      <c r="AUA14" s="164"/>
      <c r="AUB14" s="164"/>
      <c r="AUC14" s="164"/>
      <c r="AUD14" s="164"/>
      <c r="AUE14" s="164"/>
      <c r="AUF14" s="164"/>
      <c r="AUG14" s="164"/>
      <c r="AUH14" s="164"/>
      <c r="AUI14" s="164"/>
      <c r="AUJ14" s="164"/>
      <c r="AUK14" s="164"/>
      <c r="AUL14" s="164"/>
      <c r="AUM14" s="164"/>
      <c r="AUN14" s="164"/>
      <c r="AUO14" s="164"/>
      <c r="AUP14" s="164"/>
      <c r="AUQ14" s="164"/>
      <c r="AUR14" s="164"/>
      <c r="AUS14" s="164"/>
      <c r="AUT14" s="164"/>
      <c r="AUU14" s="164"/>
      <c r="AUV14" s="164"/>
      <c r="AUW14" s="164"/>
      <c r="AUX14" s="164"/>
      <c r="AUY14" s="164"/>
      <c r="AUZ14" s="164"/>
      <c r="AVA14" s="164"/>
      <c r="AVB14" s="164"/>
      <c r="AVC14" s="164"/>
      <c r="AVD14" s="164"/>
      <c r="AVE14" s="164"/>
      <c r="AVF14" s="164"/>
      <c r="AVG14" s="164"/>
      <c r="AVH14" s="164"/>
      <c r="AVI14" s="164"/>
      <c r="AVJ14" s="164"/>
      <c r="AVK14" s="164"/>
      <c r="AVL14" s="164"/>
      <c r="AVM14" s="164"/>
      <c r="AVN14" s="164"/>
      <c r="AVO14" s="164"/>
      <c r="AVP14" s="164"/>
      <c r="AVQ14" s="164"/>
      <c r="AVR14" s="164"/>
      <c r="AVS14" s="164"/>
      <c r="AVT14" s="164"/>
      <c r="AVU14" s="164"/>
      <c r="AVV14" s="164"/>
      <c r="AVW14" s="164"/>
      <c r="AVX14" s="164"/>
      <c r="AVY14" s="164"/>
      <c r="AVZ14" s="164"/>
      <c r="AWA14" s="164"/>
      <c r="AWB14" s="164"/>
      <c r="AWC14" s="164"/>
      <c r="AWD14" s="164"/>
      <c r="AWE14" s="164"/>
      <c r="AWF14" s="164"/>
      <c r="AWG14" s="164"/>
      <c r="AWH14" s="164"/>
      <c r="AWI14" s="164"/>
      <c r="AWJ14" s="164"/>
      <c r="AWK14" s="164"/>
      <c r="AWL14" s="164"/>
      <c r="AWM14" s="164"/>
      <c r="AWN14" s="164"/>
      <c r="AWO14" s="164"/>
      <c r="AWP14" s="164"/>
      <c r="AWQ14" s="164"/>
      <c r="AWR14" s="164"/>
      <c r="AWS14" s="164"/>
      <c r="AWT14" s="164"/>
      <c r="AWU14" s="164"/>
      <c r="AWV14" s="164"/>
      <c r="AWW14" s="164"/>
      <c r="AWX14" s="164"/>
      <c r="AWY14" s="164"/>
      <c r="AWZ14" s="164"/>
      <c r="AXA14" s="164"/>
      <c r="AXB14" s="164"/>
      <c r="AXC14" s="164"/>
      <c r="AXD14" s="164"/>
      <c r="AXE14" s="164"/>
      <c r="AXF14" s="164"/>
      <c r="AXG14" s="164"/>
      <c r="AXH14" s="164"/>
      <c r="AXI14" s="164"/>
      <c r="AXJ14" s="164"/>
      <c r="AXK14" s="164"/>
      <c r="AXL14" s="164"/>
      <c r="AXM14" s="164"/>
      <c r="AXN14" s="164"/>
      <c r="AXO14" s="164"/>
      <c r="AXP14" s="164"/>
      <c r="AXQ14" s="164"/>
      <c r="AXR14" s="164"/>
      <c r="AXS14" s="164"/>
      <c r="AXT14" s="164"/>
      <c r="AXU14" s="164"/>
      <c r="AXV14" s="164"/>
      <c r="AXW14" s="164"/>
      <c r="AXX14" s="164"/>
      <c r="AXY14" s="164"/>
      <c r="AXZ14" s="164"/>
      <c r="AYA14" s="164"/>
      <c r="AYB14" s="164"/>
      <c r="AYC14" s="164"/>
      <c r="AYD14" s="164"/>
      <c r="AYE14" s="164"/>
      <c r="AYF14" s="164"/>
      <c r="AYG14" s="164"/>
      <c r="AYH14" s="164"/>
      <c r="AYI14" s="164"/>
      <c r="AYJ14" s="164"/>
      <c r="AYK14" s="164"/>
      <c r="AYL14" s="164"/>
      <c r="AYM14" s="164"/>
      <c r="AYN14" s="164"/>
      <c r="AYO14" s="164"/>
      <c r="AYP14" s="164"/>
      <c r="AYQ14" s="164"/>
      <c r="AYR14" s="164"/>
      <c r="AYS14" s="164"/>
      <c r="AYT14" s="164"/>
      <c r="AYU14" s="164"/>
      <c r="AYV14" s="164"/>
      <c r="AYW14" s="164"/>
      <c r="AYX14" s="164"/>
      <c r="AYY14" s="164"/>
      <c r="AYZ14" s="164"/>
      <c r="AZA14" s="164"/>
      <c r="AZB14" s="164"/>
      <c r="AZC14" s="164"/>
      <c r="AZD14" s="164"/>
      <c r="AZE14" s="164"/>
      <c r="AZF14" s="164"/>
      <c r="AZG14" s="164"/>
      <c r="AZH14" s="164"/>
      <c r="AZI14" s="164"/>
      <c r="AZJ14" s="164"/>
      <c r="AZK14" s="164"/>
      <c r="AZL14" s="164"/>
      <c r="AZM14" s="164"/>
      <c r="AZN14" s="164"/>
      <c r="AZO14" s="164"/>
      <c r="AZP14" s="164"/>
      <c r="AZQ14" s="164"/>
      <c r="AZR14" s="164"/>
      <c r="AZS14" s="164"/>
      <c r="AZT14" s="164"/>
      <c r="AZU14" s="164"/>
      <c r="AZV14" s="164"/>
      <c r="AZW14" s="164"/>
      <c r="AZX14" s="164"/>
      <c r="AZY14" s="164"/>
      <c r="AZZ14" s="164"/>
      <c r="BAA14" s="164"/>
      <c r="BAB14" s="164"/>
      <c r="BAC14" s="164"/>
      <c r="BAD14" s="164"/>
      <c r="BAE14" s="164"/>
      <c r="BAF14" s="164"/>
      <c r="BAG14" s="164"/>
      <c r="BAH14" s="164"/>
      <c r="BAI14" s="164"/>
    </row>
    <row r="15" spans="1:1387" s="162" customFormat="1" ht="15" x14ac:dyDescent="0.2">
      <c r="A15" s="601"/>
      <c r="B15" s="165" t="s">
        <v>2</v>
      </c>
      <c r="C15" s="633"/>
      <c r="D15" s="633"/>
      <c r="E15" s="633"/>
      <c r="F15" s="633"/>
      <c r="G15" s="633"/>
      <c r="H15" s="636"/>
      <c r="I15" s="614"/>
      <c r="J15" s="128"/>
      <c r="K15" s="129"/>
      <c r="L15" s="5"/>
      <c r="M15" s="129"/>
      <c r="N15" s="5"/>
      <c r="O15" s="129"/>
      <c r="P15" s="5"/>
      <c r="Q15" s="21"/>
      <c r="R15" s="5"/>
      <c r="S15" s="21"/>
      <c r="T15" s="5"/>
      <c r="U15" s="21"/>
      <c r="V15" s="5"/>
      <c r="W15" s="21"/>
      <c r="X15" s="5"/>
      <c r="Y15" s="21"/>
      <c r="Z15" s="5"/>
      <c r="AA15" s="142"/>
      <c r="AB15" s="5"/>
      <c r="AC15" s="21"/>
      <c r="AD15" s="5"/>
      <c r="AE15" s="21"/>
      <c r="AF15" s="5"/>
      <c r="AG15" s="21"/>
      <c r="AH15" s="5"/>
      <c r="AI15" s="21"/>
      <c r="AJ15" s="5"/>
      <c r="AK15" s="21"/>
      <c r="AL15" s="5"/>
      <c r="AM15" s="21"/>
      <c r="AN15" s="5"/>
      <c r="AO15" s="21"/>
      <c r="AP15" s="5"/>
      <c r="AQ15" s="21"/>
      <c r="AR15" s="21"/>
      <c r="AS15" s="22"/>
      <c r="AT15" s="22"/>
      <c r="AU15" s="22"/>
      <c r="AV15" s="630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4"/>
      <c r="GK15" s="164"/>
      <c r="GL15" s="164"/>
      <c r="GM15" s="164"/>
      <c r="GN15" s="164"/>
      <c r="GO15" s="164"/>
      <c r="GP15" s="164"/>
      <c r="GQ15" s="164"/>
      <c r="GR15" s="164"/>
      <c r="GS15" s="164"/>
      <c r="GT15" s="164"/>
      <c r="GU15" s="164"/>
      <c r="GV15" s="164"/>
      <c r="GW15" s="164"/>
      <c r="GX15" s="164"/>
      <c r="GY15" s="164"/>
      <c r="GZ15" s="164"/>
      <c r="HA15" s="164"/>
      <c r="HB15" s="164"/>
      <c r="HC15" s="164"/>
      <c r="HD15" s="164"/>
      <c r="HE15" s="164"/>
      <c r="HF15" s="164"/>
      <c r="HG15" s="164"/>
      <c r="HH15" s="164"/>
      <c r="HI15" s="164"/>
      <c r="HJ15" s="164"/>
      <c r="HK15" s="164"/>
      <c r="HL15" s="164"/>
      <c r="HM15" s="164"/>
      <c r="HN15" s="164"/>
      <c r="HO15" s="164"/>
      <c r="HP15" s="164"/>
      <c r="HQ15" s="164"/>
      <c r="HR15" s="164"/>
      <c r="HS15" s="164"/>
      <c r="HT15" s="164"/>
      <c r="HU15" s="164"/>
      <c r="HV15" s="164"/>
      <c r="HW15" s="164"/>
      <c r="HX15" s="164"/>
      <c r="HY15" s="164"/>
      <c r="HZ15" s="164"/>
      <c r="IA15" s="164"/>
      <c r="IB15" s="164"/>
      <c r="IC15" s="164"/>
      <c r="ID15" s="164"/>
      <c r="IE15" s="164"/>
      <c r="IF15" s="164"/>
      <c r="IG15" s="164"/>
      <c r="IH15" s="164"/>
      <c r="II15" s="164"/>
      <c r="IJ15" s="164"/>
      <c r="IK15" s="164"/>
      <c r="IL15" s="164"/>
      <c r="IM15" s="164"/>
      <c r="IN15" s="164"/>
      <c r="IO15" s="164"/>
      <c r="IP15" s="164"/>
      <c r="IQ15" s="164"/>
      <c r="IR15" s="164"/>
      <c r="IS15" s="164"/>
      <c r="IT15" s="164"/>
      <c r="IU15" s="164"/>
      <c r="IV15" s="164"/>
      <c r="IW15" s="164"/>
      <c r="IX15" s="164"/>
      <c r="IY15" s="164"/>
      <c r="IZ15" s="164"/>
      <c r="JA15" s="164"/>
      <c r="JB15" s="164"/>
      <c r="JC15" s="164"/>
      <c r="JD15" s="164"/>
      <c r="JE15" s="164"/>
      <c r="JF15" s="164"/>
      <c r="JG15" s="164"/>
      <c r="JH15" s="164"/>
      <c r="JI15" s="164"/>
      <c r="JJ15" s="164"/>
      <c r="JK15" s="164"/>
      <c r="JL15" s="164"/>
      <c r="JM15" s="164"/>
      <c r="JN15" s="164"/>
      <c r="JO15" s="164"/>
      <c r="JP15" s="164"/>
      <c r="JQ15" s="164"/>
      <c r="JR15" s="164"/>
      <c r="JS15" s="164"/>
      <c r="JT15" s="164"/>
      <c r="JU15" s="164"/>
      <c r="JV15" s="164"/>
      <c r="JW15" s="164"/>
      <c r="JX15" s="164"/>
      <c r="JY15" s="164"/>
      <c r="JZ15" s="164"/>
      <c r="KA15" s="164"/>
      <c r="KB15" s="164"/>
      <c r="KC15" s="164"/>
      <c r="KD15" s="164"/>
      <c r="KE15" s="164"/>
      <c r="KF15" s="164"/>
      <c r="KG15" s="164"/>
      <c r="KH15" s="164"/>
      <c r="KI15" s="164"/>
      <c r="KJ15" s="164"/>
      <c r="KK15" s="164"/>
      <c r="KL15" s="164"/>
      <c r="KM15" s="164"/>
      <c r="KN15" s="164"/>
      <c r="KO15" s="164"/>
      <c r="KP15" s="164"/>
      <c r="KQ15" s="164"/>
      <c r="KR15" s="164"/>
      <c r="KS15" s="164"/>
      <c r="KT15" s="164"/>
      <c r="KU15" s="164"/>
      <c r="KV15" s="164"/>
      <c r="KW15" s="164"/>
      <c r="KX15" s="164"/>
      <c r="KY15" s="164"/>
      <c r="KZ15" s="164"/>
      <c r="LA15" s="164"/>
      <c r="LB15" s="164"/>
      <c r="LC15" s="164"/>
      <c r="LD15" s="164"/>
      <c r="LE15" s="164"/>
      <c r="LF15" s="164"/>
      <c r="LG15" s="164"/>
      <c r="LH15" s="164"/>
      <c r="LI15" s="164"/>
      <c r="LJ15" s="164"/>
      <c r="LK15" s="164"/>
      <c r="LL15" s="164"/>
      <c r="LM15" s="164"/>
      <c r="LN15" s="164"/>
      <c r="LO15" s="164"/>
      <c r="LP15" s="164"/>
      <c r="LQ15" s="164"/>
      <c r="LR15" s="164"/>
      <c r="LS15" s="164"/>
      <c r="LT15" s="164"/>
      <c r="LU15" s="164"/>
      <c r="LV15" s="164"/>
      <c r="LW15" s="164"/>
      <c r="LX15" s="164"/>
      <c r="LY15" s="164"/>
      <c r="LZ15" s="164"/>
      <c r="MA15" s="164"/>
      <c r="MB15" s="164"/>
      <c r="MC15" s="164"/>
      <c r="MD15" s="164"/>
      <c r="ME15" s="164"/>
      <c r="MF15" s="164"/>
      <c r="MG15" s="164"/>
      <c r="MH15" s="164"/>
      <c r="MI15" s="164"/>
      <c r="MJ15" s="164"/>
      <c r="MK15" s="164"/>
      <c r="ML15" s="164"/>
      <c r="MM15" s="164"/>
      <c r="MN15" s="164"/>
      <c r="MO15" s="164"/>
      <c r="MP15" s="164"/>
      <c r="MQ15" s="164"/>
      <c r="MR15" s="164"/>
      <c r="MS15" s="164"/>
      <c r="MT15" s="164"/>
      <c r="MU15" s="164"/>
      <c r="MV15" s="164"/>
      <c r="MW15" s="164"/>
      <c r="MX15" s="164"/>
      <c r="MY15" s="164"/>
      <c r="MZ15" s="164"/>
      <c r="NA15" s="164"/>
      <c r="NB15" s="164"/>
      <c r="NC15" s="164"/>
      <c r="ND15" s="164"/>
      <c r="NE15" s="164"/>
      <c r="NF15" s="164"/>
      <c r="NG15" s="164"/>
      <c r="NH15" s="164"/>
      <c r="NI15" s="164"/>
      <c r="NJ15" s="164"/>
      <c r="NK15" s="164"/>
      <c r="NL15" s="164"/>
      <c r="NM15" s="164"/>
      <c r="NN15" s="164"/>
      <c r="NO15" s="164"/>
      <c r="NP15" s="164"/>
      <c r="NQ15" s="164"/>
      <c r="NR15" s="164"/>
      <c r="NS15" s="164"/>
      <c r="NT15" s="164"/>
      <c r="NU15" s="164"/>
      <c r="NV15" s="164"/>
      <c r="NW15" s="164"/>
      <c r="NX15" s="164"/>
      <c r="NY15" s="164"/>
      <c r="NZ15" s="164"/>
      <c r="OA15" s="164"/>
      <c r="OB15" s="164"/>
      <c r="OC15" s="164"/>
      <c r="OD15" s="164"/>
      <c r="OE15" s="164"/>
      <c r="OF15" s="164"/>
      <c r="OG15" s="164"/>
      <c r="OH15" s="164"/>
      <c r="OI15" s="164"/>
      <c r="OJ15" s="164"/>
      <c r="OK15" s="164"/>
      <c r="OL15" s="164"/>
      <c r="OM15" s="164"/>
      <c r="ON15" s="164"/>
      <c r="OO15" s="164"/>
      <c r="OP15" s="164"/>
      <c r="OQ15" s="164"/>
      <c r="OR15" s="164"/>
      <c r="OS15" s="164"/>
      <c r="OT15" s="164"/>
      <c r="OU15" s="164"/>
      <c r="OV15" s="164"/>
      <c r="OW15" s="164"/>
      <c r="OX15" s="164"/>
      <c r="OY15" s="164"/>
      <c r="OZ15" s="164"/>
      <c r="PA15" s="164"/>
      <c r="PB15" s="164"/>
      <c r="PC15" s="164"/>
      <c r="PD15" s="164"/>
      <c r="PE15" s="164"/>
      <c r="PF15" s="164"/>
      <c r="PG15" s="164"/>
      <c r="PH15" s="164"/>
      <c r="PI15" s="164"/>
      <c r="PJ15" s="164"/>
      <c r="PK15" s="164"/>
      <c r="PL15" s="164"/>
      <c r="PM15" s="164"/>
      <c r="PN15" s="164"/>
      <c r="PO15" s="164"/>
      <c r="PP15" s="164"/>
      <c r="PQ15" s="164"/>
      <c r="PR15" s="164"/>
      <c r="PS15" s="164"/>
      <c r="PT15" s="164"/>
      <c r="PU15" s="164"/>
      <c r="PV15" s="164"/>
      <c r="PW15" s="164"/>
      <c r="PX15" s="164"/>
      <c r="PY15" s="164"/>
      <c r="PZ15" s="164"/>
      <c r="QA15" s="164"/>
      <c r="QB15" s="164"/>
      <c r="QC15" s="164"/>
      <c r="QD15" s="164"/>
      <c r="QE15" s="164"/>
      <c r="QF15" s="164"/>
      <c r="QG15" s="164"/>
      <c r="QH15" s="164"/>
      <c r="QI15" s="164"/>
      <c r="QJ15" s="164"/>
      <c r="QK15" s="164"/>
      <c r="QL15" s="164"/>
      <c r="QM15" s="164"/>
      <c r="QN15" s="164"/>
      <c r="QO15" s="164"/>
      <c r="QP15" s="164"/>
      <c r="QQ15" s="164"/>
      <c r="QR15" s="164"/>
      <c r="QS15" s="164"/>
      <c r="QT15" s="164"/>
      <c r="QU15" s="164"/>
      <c r="QV15" s="164"/>
      <c r="QW15" s="164"/>
      <c r="QX15" s="164"/>
      <c r="QY15" s="164"/>
      <c r="QZ15" s="164"/>
      <c r="RA15" s="164"/>
      <c r="RB15" s="164"/>
      <c r="RC15" s="164"/>
      <c r="RD15" s="164"/>
      <c r="RE15" s="164"/>
      <c r="RF15" s="164"/>
      <c r="RG15" s="164"/>
      <c r="RH15" s="164"/>
      <c r="RI15" s="164"/>
      <c r="RJ15" s="164"/>
      <c r="RK15" s="164"/>
      <c r="RL15" s="164"/>
      <c r="RM15" s="164"/>
      <c r="RN15" s="164"/>
      <c r="RO15" s="164"/>
      <c r="RP15" s="164"/>
      <c r="RQ15" s="164"/>
      <c r="RR15" s="164"/>
      <c r="RS15" s="164"/>
      <c r="RT15" s="164"/>
      <c r="RU15" s="164"/>
      <c r="RV15" s="164"/>
      <c r="RW15" s="164"/>
      <c r="RX15" s="164"/>
      <c r="RY15" s="164"/>
      <c r="RZ15" s="164"/>
      <c r="SA15" s="164"/>
      <c r="SB15" s="164"/>
      <c r="SC15" s="164"/>
      <c r="SD15" s="164"/>
      <c r="SE15" s="164"/>
      <c r="SF15" s="164"/>
      <c r="SG15" s="164"/>
      <c r="SH15" s="164"/>
      <c r="SI15" s="164"/>
      <c r="SJ15" s="164"/>
      <c r="SK15" s="164"/>
      <c r="SL15" s="164"/>
      <c r="SM15" s="164"/>
      <c r="SN15" s="164"/>
      <c r="SO15" s="164"/>
      <c r="SP15" s="164"/>
      <c r="SQ15" s="164"/>
      <c r="SR15" s="164"/>
      <c r="SS15" s="164"/>
      <c r="ST15" s="164"/>
      <c r="SU15" s="164"/>
      <c r="SV15" s="164"/>
      <c r="SW15" s="164"/>
      <c r="SX15" s="164"/>
      <c r="SY15" s="164"/>
      <c r="SZ15" s="164"/>
      <c r="TA15" s="164"/>
      <c r="TB15" s="164"/>
      <c r="TC15" s="164"/>
      <c r="TD15" s="164"/>
      <c r="TE15" s="164"/>
      <c r="TF15" s="164"/>
      <c r="TG15" s="164"/>
      <c r="TH15" s="164"/>
      <c r="TI15" s="164"/>
      <c r="TJ15" s="164"/>
      <c r="TK15" s="164"/>
      <c r="TL15" s="164"/>
      <c r="TM15" s="164"/>
      <c r="TN15" s="164"/>
      <c r="TO15" s="164"/>
      <c r="TP15" s="164"/>
      <c r="TQ15" s="164"/>
      <c r="TR15" s="164"/>
      <c r="TS15" s="164"/>
      <c r="TT15" s="164"/>
      <c r="TU15" s="164"/>
      <c r="TV15" s="164"/>
      <c r="TW15" s="164"/>
      <c r="TX15" s="164"/>
      <c r="TY15" s="164"/>
      <c r="TZ15" s="164"/>
      <c r="UA15" s="164"/>
      <c r="UB15" s="164"/>
      <c r="UC15" s="164"/>
      <c r="UD15" s="164"/>
      <c r="UE15" s="164"/>
      <c r="UF15" s="164"/>
      <c r="UG15" s="164"/>
      <c r="UH15" s="164"/>
      <c r="UI15" s="164"/>
      <c r="UJ15" s="164"/>
      <c r="UK15" s="164"/>
      <c r="UL15" s="164"/>
      <c r="UM15" s="164"/>
      <c r="UN15" s="164"/>
      <c r="UO15" s="164"/>
      <c r="UP15" s="164"/>
      <c r="UQ15" s="164"/>
      <c r="UR15" s="164"/>
      <c r="US15" s="164"/>
      <c r="UT15" s="164"/>
      <c r="UU15" s="164"/>
      <c r="UV15" s="164"/>
      <c r="UW15" s="164"/>
      <c r="UX15" s="164"/>
      <c r="UY15" s="164"/>
      <c r="UZ15" s="164"/>
      <c r="VA15" s="164"/>
      <c r="VB15" s="164"/>
      <c r="VC15" s="164"/>
      <c r="VD15" s="164"/>
      <c r="VE15" s="164"/>
      <c r="VF15" s="164"/>
      <c r="VG15" s="164"/>
      <c r="VH15" s="164"/>
      <c r="VI15" s="164"/>
      <c r="VJ15" s="164"/>
      <c r="VK15" s="164"/>
      <c r="VL15" s="164"/>
      <c r="VM15" s="164"/>
      <c r="VN15" s="164"/>
      <c r="VO15" s="164"/>
      <c r="VP15" s="164"/>
      <c r="VQ15" s="164"/>
      <c r="VR15" s="164"/>
      <c r="VS15" s="164"/>
      <c r="VT15" s="164"/>
      <c r="VU15" s="164"/>
      <c r="VV15" s="164"/>
      <c r="VW15" s="164"/>
      <c r="VX15" s="164"/>
      <c r="VY15" s="164"/>
      <c r="VZ15" s="164"/>
      <c r="WA15" s="164"/>
      <c r="WB15" s="164"/>
      <c r="WC15" s="164"/>
      <c r="WD15" s="164"/>
      <c r="WE15" s="164"/>
      <c r="WF15" s="164"/>
      <c r="WG15" s="164"/>
      <c r="WH15" s="164"/>
      <c r="WI15" s="164"/>
      <c r="WJ15" s="164"/>
      <c r="WK15" s="164"/>
      <c r="WL15" s="164"/>
      <c r="WM15" s="164"/>
      <c r="WN15" s="164"/>
      <c r="WO15" s="164"/>
      <c r="WP15" s="164"/>
      <c r="WQ15" s="164"/>
      <c r="WR15" s="164"/>
      <c r="WS15" s="164"/>
      <c r="WT15" s="164"/>
      <c r="WU15" s="164"/>
      <c r="WV15" s="164"/>
      <c r="WW15" s="164"/>
      <c r="WX15" s="164"/>
      <c r="WY15" s="164"/>
      <c r="WZ15" s="164"/>
      <c r="XA15" s="164"/>
      <c r="XB15" s="164"/>
      <c r="XC15" s="164"/>
      <c r="XD15" s="164"/>
      <c r="XE15" s="164"/>
      <c r="XF15" s="164"/>
      <c r="XG15" s="164"/>
      <c r="XH15" s="164"/>
      <c r="XI15" s="164"/>
      <c r="XJ15" s="164"/>
      <c r="XK15" s="164"/>
      <c r="XL15" s="164"/>
      <c r="XM15" s="164"/>
      <c r="XN15" s="164"/>
      <c r="XO15" s="164"/>
      <c r="XP15" s="164"/>
      <c r="XQ15" s="164"/>
      <c r="XR15" s="164"/>
      <c r="XS15" s="164"/>
      <c r="XT15" s="164"/>
      <c r="XU15" s="164"/>
      <c r="XV15" s="164"/>
      <c r="XW15" s="164"/>
      <c r="XX15" s="164"/>
      <c r="XY15" s="164"/>
      <c r="XZ15" s="164"/>
      <c r="YA15" s="164"/>
      <c r="YB15" s="164"/>
      <c r="YC15" s="164"/>
      <c r="YD15" s="164"/>
      <c r="YE15" s="164"/>
      <c r="YF15" s="164"/>
      <c r="YG15" s="164"/>
      <c r="YH15" s="164"/>
      <c r="YI15" s="164"/>
      <c r="YJ15" s="164"/>
      <c r="YK15" s="164"/>
      <c r="YL15" s="164"/>
      <c r="YM15" s="164"/>
      <c r="YN15" s="164"/>
      <c r="YO15" s="164"/>
      <c r="YP15" s="164"/>
      <c r="YQ15" s="164"/>
      <c r="YR15" s="164"/>
      <c r="YS15" s="164"/>
      <c r="YT15" s="164"/>
      <c r="YU15" s="164"/>
      <c r="YV15" s="164"/>
      <c r="YW15" s="164"/>
      <c r="YX15" s="164"/>
      <c r="YY15" s="164"/>
      <c r="YZ15" s="164"/>
      <c r="ZA15" s="164"/>
      <c r="ZB15" s="164"/>
      <c r="ZC15" s="164"/>
      <c r="ZD15" s="164"/>
      <c r="ZE15" s="164"/>
      <c r="ZF15" s="164"/>
      <c r="ZG15" s="164"/>
      <c r="ZH15" s="164"/>
      <c r="ZI15" s="164"/>
      <c r="ZJ15" s="164"/>
      <c r="ZK15" s="164"/>
      <c r="ZL15" s="164"/>
      <c r="ZM15" s="164"/>
      <c r="ZN15" s="164"/>
      <c r="ZO15" s="164"/>
      <c r="ZP15" s="164"/>
      <c r="ZQ15" s="164"/>
      <c r="ZR15" s="164"/>
      <c r="ZS15" s="164"/>
      <c r="ZT15" s="164"/>
      <c r="ZU15" s="164"/>
      <c r="ZV15" s="164"/>
      <c r="ZW15" s="164"/>
      <c r="ZX15" s="164"/>
      <c r="ZY15" s="164"/>
      <c r="ZZ15" s="164"/>
      <c r="AAA15" s="164"/>
      <c r="AAB15" s="164"/>
      <c r="AAC15" s="164"/>
      <c r="AAD15" s="164"/>
      <c r="AAE15" s="164"/>
      <c r="AAF15" s="164"/>
      <c r="AAG15" s="164"/>
      <c r="AAH15" s="164"/>
      <c r="AAI15" s="164"/>
      <c r="AAJ15" s="164"/>
      <c r="AAK15" s="164"/>
      <c r="AAL15" s="164"/>
      <c r="AAM15" s="164"/>
      <c r="AAN15" s="164"/>
      <c r="AAO15" s="164"/>
      <c r="AAP15" s="164"/>
      <c r="AAQ15" s="164"/>
      <c r="AAR15" s="164"/>
      <c r="AAS15" s="164"/>
      <c r="AAT15" s="164"/>
      <c r="AAU15" s="164"/>
      <c r="AAV15" s="164"/>
      <c r="AAW15" s="164"/>
      <c r="AAX15" s="164"/>
      <c r="AAY15" s="164"/>
      <c r="AAZ15" s="164"/>
      <c r="ABA15" s="164"/>
      <c r="ABB15" s="164"/>
      <c r="ABC15" s="164"/>
      <c r="ABD15" s="164"/>
      <c r="ABE15" s="164"/>
      <c r="ABF15" s="164"/>
      <c r="ABG15" s="164"/>
      <c r="ABH15" s="164"/>
      <c r="ABI15" s="164"/>
      <c r="ABJ15" s="164"/>
      <c r="ABK15" s="164"/>
      <c r="ABL15" s="164"/>
      <c r="ABM15" s="164"/>
      <c r="ABN15" s="164"/>
      <c r="ABO15" s="164"/>
      <c r="ABP15" s="164"/>
      <c r="ABQ15" s="164"/>
      <c r="ABR15" s="164"/>
      <c r="ABS15" s="164"/>
      <c r="ABT15" s="164"/>
      <c r="ABU15" s="164"/>
      <c r="ABV15" s="164"/>
      <c r="ABW15" s="164"/>
      <c r="ABX15" s="164"/>
      <c r="ABY15" s="164"/>
      <c r="ABZ15" s="164"/>
      <c r="ACA15" s="164"/>
      <c r="ACB15" s="164"/>
      <c r="ACC15" s="164"/>
      <c r="ACD15" s="164"/>
      <c r="ACE15" s="164"/>
      <c r="ACF15" s="164"/>
      <c r="ACG15" s="164"/>
      <c r="ACH15" s="164"/>
      <c r="ACI15" s="164"/>
      <c r="ACJ15" s="164"/>
      <c r="ACK15" s="164"/>
      <c r="ACL15" s="164"/>
      <c r="ACM15" s="164"/>
      <c r="ACN15" s="164"/>
      <c r="ACO15" s="164"/>
      <c r="ACP15" s="164"/>
      <c r="ACQ15" s="164"/>
      <c r="ACR15" s="164"/>
      <c r="ACS15" s="164"/>
      <c r="ACT15" s="164"/>
      <c r="ACU15" s="164"/>
      <c r="ACV15" s="164"/>
      <c r="ACW15" s="164"/>
      <c r="ACX15" s="164"/>
      <c r="ACY15" s="164"/>
      <c r="ACZ15" s="164"/>
      <c r="ADA15" s="164"/>
      <c r="ADB15" s="164"/>
      <c r="ADC15" s="164"/>
      <c r="ADD15" s="164"/>
      <c r="ADE15" s="164"/>
      <c r="ADF15" s="164"/>
      <c r="ADG15" s="164"/>
      <c r="ADH15" s="164"/>
      <c r="ADI15" s="164"/>
      <c r="ADJ15" s="164"/>
      <c r="ADK15" s="164"/>
      <c r="ADL15" s="164"/>
      <c r="ADM15" s="164"/>
      <c r="ADN15" s="164"/>
      <c r="ADO15" s="164"/>
      <c r="ADP15" s="164"/>
      <c r="ADQ15" s="164"/>
      <c r="ADR15" s="164"/>
      <c r="ADS15" s="164"/>
      <c r="ADT15" s="164"/>
      <c r="ADU15" s="164"/>
      <c r="ADV15" s="164"/>
      <c r="ADW15" s="164"/>
      <c r="ADX15" s="164"/>
      <c r="ADY15" s="164"/>
      <c r="ADZ15" s="164"/>
      <c r="AEA15" s="164"/>
      <c r="AEB15" s="164"/>
      <c r="AEC15" s="164"/>
      <c r="AED15" s="164"/>
      <c r="AEE15" s="164"/>
      <c r="AEF15" s="164"/>
      <c r="AEG15" s="164"/>
      <c r="AEH15" s="164"/>
      <c r="AEI15" s="164"/>
      <c r="AEJ15" s="164"/>
      <c r="AEK15" s="164"/>
      <c r="AEL15" s="164"/>
      <c r="AEM15" s="164"/>
      <c r="AEN15" s="164"/>
      <c r="AEO15" s="164"/>
      <c r="AEP15" s="164"/>
      <c r="AEQ15" s="164"/>
      <c r="AER15" s="164"/>
      <c r="AES15" s="164"/>
      <c r="AET15" s="164"/>
      <c r="AEU15" s="164"/>
      <c r="AEV15" s="164"/>
      <c r="AEW15" s="164"/>
      <c r="AEX15" s="164"/>
      <c r="AEY15" s="164"/>
      <c r="AEZ15" s="164"/>
      <c r="AFA15" s="164"/>
      <c r="AFB15" s="164"/>
      <c r="AFC15" s="164"/>
      <c r="AFD15" s="164"/>
      <c r="AFE15" s="164"/>
      <c r="AFF15" s="164"/>
      <c r="AFG15" s="164"/>
      <c r="AFH15" s="164"/>
      <c r="AFI15" s="164"/>
      <c r="AFJ15" s="164"/>
      <c r="AFK15" s="164"/>
      <c r="AFL15" s="164"/>
      <c r="AFM15" s="164"/>
      <c r="AFN15" s="164"/>
      <c r="AFO15" s="164"/>
      <c r="AFP15" s="164"/>
      <c r="AFQ15" s="164"/>
      <c r="AFR15" s="164"/>
      <c r="AFS15" s="164"/>
      <c r="AFT15" s="164"/>
      <c r="AFU15" s="164"/>
      <c r="AFV15" s="164"/>
      <c r="AFW15" s="164"/>
      <c r="AFX15" s="164"/>
      <c r="AFY15" s="164"/>
      <c r="AFZ15" s="164"/>
      <c r="AGA15" s="164"/>
      <c r="AGB15" s="164"/>
      <c r="AGC15" s="164"/>
      <c r="AGD15" s="164"/>
      <c r="AGE15" s="164"/>
      <c r="AGF15" s="164"/>
      <c r="AGG15" s="164"/>
      <c r="AGH15" s="164"/>
      <c r="AGI15" s="164"/>
      <c r="AGJ15" s="164"/>
      <c r="AGK15" s="164"/>
      <c r="AGL15" s="164"/>
      <c r="AGM15" s="164"/>
      <c r="AGN15" s="164"/>
      <c r="AGO15" s="164"/>
      <c r="AGP15" s="164"/>
      <c r="AGQ15" s="164"/>
      <c r="AGR15" s="164"/>
      <c r="AGS15" s="164"/>
      <c r="AGT15" s="164"/>
      <c r="AGU15" s="164"/>
      <c r="AGV15" s="164"/>
      <c r="AGW15" s="164"/>
      <c r="AGX15" s="164"/>
      <c r="AGY15" s="164"/>
      <c r="AGZ15" s="164"/>
      <c r="AHA15" s="164"/>
      <c r="AHB15" s="164"/>
      <c r="AHC15" s="164"/>
      <c r="AHD15" s="164"/>
      <c r="AHE15" s="164"/>
      <c r="AHF15" s="164"/>
      <c r="AHG15" s="164"/>
      <c r="AHH15" s="164"/>
      <c r="AHI15" s="164"/>
      <c r="AHJ15" s="164"/>
      <c r="AHK15" s="164"/>
      <c r="AHL15" s="164"/>
      <c r="AHM15" s="164"/>
      <c r="AHN15" s="164"/>
      <c r="AHO15" s="164"/>
      <c r="AHP15" s="164"/>
      <c r="AHQ15" s="164"/>
      <c r="AHR15" s="164"/>
      <c r="AHS15" s="164"/>
      <c r="AHT15" s="164"/>
      <c r="AHU15" s="164"/>
      <c r="AHV15" s="164"/>
      <c r="AHW15" s="164"/>
      <c r="AHX15" s="164"/>
      <c r="AHY15" s="164"/>
      <c r="AHZ15" s="164"/>
      <c r="AIA15" s="164"/>
      <c r="AIB15" s="164"/>
      <c r="AIC15" s="164"/>
      <c r="AID15" s="164"/>
      <c r="AIE15" s="164"/>
      <c r="AIF15" s="164"/>
      <c r="AIG15" s="164"/>
      <c r="AIH15" s="164"/>
      <c r="AII15" s="164"/>
      <c r="AIJ15" s="164"/>
      <c r="AIK15" s="164"/>
      <c r="AIL15" s="164"/>
      <c r="AIM15" s="164"/>
      <c r="AIN15" s="164"/>
      <c r="AIO15" s="164"/>
      <c r="AIP15" s="164"/>
      <c r="AIQ15" s="164"/>
      <c r="AIR15" s="164"/>
      <c r="AIS15" s="164"/>
      <c r="AIT15" s="164"/>
      <c r="AIU15" s="164"/>
      <c r="AIV15" s="164"/>
      <c r="AIW15" s="164"/>
      <c r="AIX15" s="164"/>
      <c r="AIY15" s="164"/>
      <c r="AIZ15" s="164"/>
      <c r="AJA15" s="164"/>
      <c r="AJB15" s="164"/>
      <c r="AJC15" s="164"/>
      <c r="AJD15" s="164"/>
      <c r="AJE15" s="164"/>
      <c r="AJF15" s="164"/>
      <c r="AJG15" s="164"/>
      <c r="AJH15" s="164"/>
      <c r="AJI15" s="164"/>
      <c r="AJJ15" s="164"/>
      <c r="AJK15" s="164"/>
      <c r="AJL15" s="164"/>
      <c r="AJM15" s="164"/>
      <c r="AJN15" s="164"/>
      <c r="AJO15" s="164"/>
      <c r="AJP15" s="164"/>
      <c r="AJQ15" s="164"/>
      <c r="AJR15" s="164"/>
      <c r="AJS15" s="164"/>
      <c r="AJT15" s="164"/>
      <c r="AJU15" s="164"/>
      <c r="AJV15" s="164"/>
      <c r="AJW15" s="164"/>
      <c r="AJX15" s="164"/>
      <c r="AJY15" s="164"/>
      <c r="AJZ15" s="164"/>
      <c r="AKA15" s="164"/>
      <c r="AKB15" s="164"/>
      <c r="AKC15" s="164"/>
      <c r="AKD15" s="164"/>
      <c r="AKE15" s="164"/>
      <c r="AKF15" s="164"/>
      <c r="AKG15" s="164"/>
      <c r="AKH15" s="164"/>
      <c r="AKI15" s="164"/>
      <c r="AKJ15" s="164"/>
      <c r="AKK15" s="164"/>
      <c r="AKL15" s="164"/>
      <c r="AKM15" s="164"/>
      <c r="AKN15" s="164"/>
      <c r="AKO15" s="164"/>
      <c r="AKP15" s="164"/>
      <c r="AKQ15" s="164"/>
      <c r="AKR15" s="164"/>
      <c r="AKS15" s="164"/>
      <c r="AKT15" s="164"/>
      <c r="AKU15" s="164"/>
      <c r="AKV15" s="164"/>
      <c r="AKW15" s="164"/>
      <c r="AKX15" s="164"/>
      <c r="AKY15" s="164"/>
      <c r="AKZ15" s="164"/>
      <c r="ALA15" s="164"/>
      <c r="ALB15" s="164"/>
      <c r="ALC15" s="164"/>
      <c r="ALD15" s="164"/>
      <c r="ALE15" s="164"/>
      <c r="ALF15" s="164"/>
      <c r="ALG15" s="164"/>
      <c r="ALH15" s="164"/>
      <c r="ALI15" s="164"/>
      <c r="ALJ15" s="164"/>
      <c r="ALK15" s="164"/>
      <c r="ALL15" s="164"/>
      <c r="ALM15" s="164"/>
      <c r="ALN15" s="164"/>
      <c r="ALO15" s="164"/>
      <c r="ALP15" s="164"/>
      <c r="ALQ15" s="164"/>
      <c r="ALR15" s="164"/>
      <c r="ALS15" s="164"/>
      <c r="ALT15" s="164"/>
      <c r="ALU15" s="164"/>
      <c r="ALV15" s="164"/>
      <c r="ALW15" s="164"/>
      <c r="ALX15" s="164"/>
      <c r="ALY15" s="164"/>
      <c r="ALZ15" s="164"/>
      <c r="AMA15" s="164"/>
      <c r="AMB15" s="164"/>
      <c r="AMC15" s="164"/>
      <c r="AMD15" s="164"/>
      <c r="AME15" s="164"/>
      <c r="AMF15" s="164"/>
      <c r="AMG15" s="164"/>
      <c r="AMH15" s="164"/>
      <c r="AMI15" s="164"/>
      <c r="AMJ15" s="164"/>
      <c r="AMK15" s="164"/>
      <c r="AML15" s="164"/>
      <c r="AMM15" s="164"/>
      <c r="AMN15" s="164"/>
      <c r="AMO15" s="164"/>
      <c r="AMP15" s="164"/>
      <c r="AMQ15" s="164"/>
      <c r="AMR15" s="164"/>
      <c r="AMS15" s="164"/>
      <c r="AMT15" s="164"/>
      <c r="AMU15" s="164"/>
      <c r="AMV15" s="164"/>
      <c r="AMW15" s="164"/>
      <c r="AMX15" s="164"/>
      <c r="AMY15" s="164"/>
      <c r="AMZ15" s="164"/>
      <c r="ANA15" s="164"/>
      <c r="ANB15" s="164"/>
      <c r="ANC15" s="164"/>
      <c r="AND15" s="164"/>
      <c r="ANE15" s="164"/>
      <c r="ANF15" s="164"/>
      <c r="ANG15" s="164"/>
      <c r="ANH15" s="164"/>
      <c r="ANI15" s="164"/>
      <c r="ANJ15" s="164"/>
      <c r="ANK15" s="164"/>
      <c r="ANL15" s="164"/>
      <c r="ANM15" s="164"/>
      <c r="ANN15" s="164"/>
      <c r="ANO15" s="164"/>
      <c r="ANP15" s="164"/>
      <c r="ANQ15" s="164"/>
      <c r="ANR15" s="164"/>
      <c r="ANS15" s="164"/>
      <c r="ANT15" s="164"/>
      <c r="ANU15" s="164"/>
      <c r="ANV15" s="164"/>
      <c r="ANW15" s="164"/>
      <c r="ANX15" s="164"/>
      <c r="ANY15" s="164"/>
      <c r="ANZ15" s="164"/>
      <c r="AOA15" s="164"/>
      <c r="AOB15" s="164"/>
      <c r="AOC15" s="164"/>
      <c r="AOD15" s="164"/>
      <c r="AOE15" s="164"/>
      <c r="AOF15" s="164"/>
      <c r="AOG15" s="164"/>
      <c r="AOH15" s="164"/>
      <c r="AOI15" s="164"/>
      <c r="AOJ15" s="164"/>
      <c r="AOK15" s="164"/>
      <c r="AOL15" s="164"/>
      <c r="AOM15" s="164"/>
      <c r="AON15" s="164"/>
      <c r="AOO15" s="164"/>
      <c r="AOP15" s="164"/>
      <c r="AOQ15" s="164"/>
      <c r="AOR15" s="164"/>
      <c r="AOS15" s="164"/>
      <c r="AOT15" s="164"/>
      <c r="AOU15" s="164"/>
      <c r="AOV15" s="164"/>
      <c r="AOW15" s="164"/>
      <c r="AOX15" s="164"/>
      <c r="AOY15" s="164"/>
      <c r="AOZ15" s="164"/>
      <c r="APA15" s="164"/>
      <c r="APB15" s="164"/>
      <c r="APC15" s="164"/>
      <c r="APD15" s="164"/>
      <c r="APE15" s="164"/>
      <c r="APF15" s="164"/>
      <c r="APG15" s="164"/>
      <c r="APH15" s="164"/>
      <c r="API15" s="164"/>
      <c r="APJ15" s="164"/>
      <c r="APK15" s="164"/>
      <c r="APL15" s="164"/>
      <c r="APM15" s="164"/>
      <c r="APN15" s="164"/>
      <c r="APO15" s="164"/>
      <c r="APP15" s="164"/>
      <c r="APQ15" s="164"/>
      <c r="APR15" s="164"/>
      <c r="APS15" s="164"/>
      <c r="APT15" s="164"/>
      <c r="APU15" s="164"/>
      <c r="APV15" s="164"/>
      <c r="APW15" s="164"/>
      <c r="APX15" s="164"/>
      <c r="APY15" s="164"/>
      <c r="APZ15" s="164"/>
      <c r="AQA15" s="164"/>
      <c r="AQB15" s="164"/>
      <c r="AQC15" s="164"/>
      <c r="AQD15" s="164"/>
      <c r="AQE15" s="164"/>
      <c r="AQF15" s="164"/>
      <c r="AQG15" s="164"/>
      <c r="AQH15" s="164"/>
      <c r="AQI15" s="164"/>
      <c r="AQJ15" s="164"/>
      <c r="AQK15" s="164"/>
      <c r="AQL15" s="164"/>
      <c r="AQM15" s="164"/>
      <c r="AQN15" s="164"/>
      <c r="AQO15" s="164"/>
      <c r="AQP15" s="164"/>
      <c r="AQQ15" s="164"/>
      <c r="AQR15" s="164"/>
      <c r="AQS15" s="164"/>
      <c r="AQT15" s="164"/>
      <c r="AQU15" s="164"/>
      <c r="AQV15" s="164"/>
      <c r="AQW15" s="164"/>
      <c r="AQX15" s="164"/>
      <c r="AQY15" s="164"/>
      <c r="AQZ15" s="164"/>
      <c r="ARA15" s="164"/>
      <c r="ARB15" s="164"/>
      <c r="ARC15" s="164"/>
      <c r="ARD15" s="164"/>
      <c r="ARE15" s="164"/>
      <c r="ARF15" s="164"/>
      <c r="ARG15" s="164"/>
      <c r="ARH15" s="164"/>
      <c r="ARI15" s="164"/>
      <c r="ARJ15" s="164"/>
      <c r="ARK15" s="164"/>
      <c r="ARL15" s="164"/>
      <c r="ARM15" s="164"/>
      <c r="ARN15" s="164"/>
      <c r="ARO15" s="164"/>
      <c r="ARP15" s="164"/>
      <c r="ARQ15" s="164"/>
      <c r="ARR15" s="164"/>
      <c r="ARS15" s="164"/>
      <c r="ART15" s="164"/>
      <c r="ARU15" s="164"/>
      <c r="ARV15" s="164"/>
      <c r="ARW15" s="164"/>
      <c r="ARX15" s="164"/>
      <c r="ARY15" s="164"/>
      <c r="ARZ15" s="164"/>
      <c r="ASA15" s="164"/>
      <c r="ASB15" s="164"/>
      <c r="ASC15" s="164"/>
      <c r="ASD15" s="164"/>
      <c r="ASE15" s="164"/>
      <c r="ASF15" s="164"/>
      <c r="ASG15" s="164"/>
      <c r="ASH15" s="164"/>
      <c r="ASI15" s="164"/>
      <c r="ASJ15" s="164"/>
      <c r="ASK15" s="164"/>
      <c r="ASL15" s="164"/>
      <c r="ASM15" s="164"/>
      <c r="ASN15" s="164"/>
      <c r="ASO15" s="164"/>
      <c r="ASP15" s="164"/>
      <c r="ASQ15" s="164"/>
      <c r="ASR15" s="164"/>
      <c r="ASS15" s="164"/>
      <c r="AST15" s="164"/>
      <c r="ASU15" s="164"/>
      <c r="ASV15" s="164"/>
      <c r="ASW15" s="164"/>
      <c r="ASX15" s="164"/>
      <c r="ASY15" s="164"/>
      <c r="ASZ15" s="164"/>
      <c r="ATA15" s="164"/>
      <c r="ATB15" s="164"/>
      <c r="ATC15" s="164"/>
      <c r="ATD15" s="164"/>
      <c r="ATE15" s="164"/>
      <c r="ATF15" s="164"/>
      <c r="ATG15" s="164"/>
      <c r="ATH15" s="164"/>
      <c r="ATI15" s="164"/>
      <c r="ATJ15" s="164"/>
      <c r="ATK15" s="164"/>
      <c r="ATL15" s="164"/>
      <c r="ATM15" s="164"/>
      <c r="ATN15" s="164"/>
      <c r="ATO15" s="164"/>
      <c r="ATP15" s="164"/>
      <c r="ATQ15" s="164"/>
      <c r="ATR15" s="164"/>
      <c r="ATS15" s="164"/>
      <c r="ATT15" s="164"/>
      <c r="ATU15" s="164"/>
      <c r="ATV15" s="164"/>
      <c r="ATW15" s="164"/>
      <c r="ATX15" s="164"/>
      <c r="ATY15" s="164"/>
      <c r="ATZ15" s="164"/>
      <c r="AUA15" s="164"/>
      <c r="AUB15" s="164"/>
      <c r="AUC15" s="164"/>
      <c r="AUD15" s="164"/>
      <c r="AUE15" s="164"/>
      <c r="AUF15" s="164"/>
      <c r="AUG15" s="164"/>
      <c r="AUH15" s="164"/>
      <c r="AUI15" s="164"/>
      <c r="AUJ15" s="164"/>
      <c r="AUK15" s="164"/>
      <c r="AUL15" s="164"/>
      <c r="AUM15" s="164"/>
      <c r="AUN15" s="164"/>
      <c r="AUO15" s="164"/>
      <c r="AUP15" s="164"/>
      <c r="AUQ15" s="164"/>
      <c r="AUR15" s="164"/>
      <c r="AUS15" s="164"/>
      <c r="AUT15" s="164"/>
      <c r="AUU15" s="164"/>
      <c r="AUV15" s="164"/>
      <c r="AUW15" s="164"/>
      <c r="AUX15" s="164"/>
      <c r="AUY15" s="164"/>
      <c r="AUZ15" s="164"/>
      <c r="AVA15" s="164"/>
      <c r="AVB15" s="164"/>
      <c r="AVC15" s="164"/>
      <c r="AVD15" s="164"/>
      <c r="AVE15" s="164"/>
      <c r="AVF15" s="164"/>
      <c r="AVG15" s="164"/>
      <c r="AVH15" s="164"/>
      <c r="AVI15" s="164"/>
      <c r="AVJ15" s="164"/>
      <c r="AVK15" s="164"/>
      <c r="AVL15" s="164"/>
      <c r="AVM15" s="164"/>
      <c r="AVN15" s="164"/>
      <c r="AVO15" s="164"/>
      <c r="AVP15" s="164"/>
      <c r="AVQ15" s="164"/>
      <c r="AVR15" s="164"/>
      <c r="AVS15" s="164"/>
      <c r="AVT15" s="164"/>
      <c r="AVU15" s="164"/>
      <c r="AVV15" s="164"/>
      <c r="AVW15" s="164"/>
      <c r="AVX15" s="164"/>
      <c r="AVY15" s="164"/>
      <c r="AVZ15" s="164"/>
      <c r="AWA15" s="164"/>
      <c r="AWB15" s="164"/>
      <c r="AWC15" s="164"/>
      <c r="AWD15" s="164"/>
      <c r="AWE15" s="164"/>
      <c r="AWF15" s="164"/>
      <c r="AWG15" s="164"/>
      <c r="AWH15" s="164"/>
      <c r="AWI15" s="164"/>
      <c r="AWJ15" s="164"/>
      <c r="AWK15" s="164"/>
      <c r="AWL15" s="164"/>
      <c r="AWM15" s="164"/>
      <c r="AWN15" s="164"/>
      <c r="AWO15" s="164"/>
      <c r="AWP15" s="164"/>
      <c r="AWQ15" s="164"/>
      <c r="AWR15" s="164"/>
      <c r="AWS15" s="164"/>
      <c r="AWT15" s="164"/>
      <c r="AWU15" s="164"/>
      <c r="AWV15" s="164"/>
      <c r="AWW15" s="164"/>
      <c r="AWX15" s="164"/>
      <c r="AWY15" s="164"/>
      <c r="AWZ15" s="164"/>
      <c r="AXA15" s="164"/>
      <c r="AXB15" s="164"/>
      <c r="AXC15" s="164"/>
      <c r="AXD15" s="164"/>
      <c r="AXE15" s="164"/>
      <c r="AXF15" s="164"/>
      <c r="AXG15" s="164"/>
      <c r="AXH15" s="164"/>
      <c r="AXI15" s="164"/>
      <c r="AXJ15" s="164"/>
      <c r="AXK15" s="164"/>
      <c r="AXL15" s="164"/>
      <c r="AXM15" s="164"/>
      <c r="AXN15" s="164"/>
      <c r="AXO15" s="164"/>
      <c r="AXP15" s="164"/>
      <c r="AXQ15" s="164"/>
      <c r="AXR15" s="164"/>
      <c r="AXS15" s="164"/>
      <c r="AXT15" s="164"/>
      <c r="AXU15" s="164"/>
      <c r="AXV15" s="164"/>
      <c r="AXW15" s="164"/>
      <c r="AXX15" s="164"/>
      <c r="AXY15" s="164"/>
      <c r="AXZ15" s="164"/>
      <c r="AYA15" s="164"/>
      <c r="AYB15" s="164"/>
      <c r="AYC15" s="164"/>
      <c r="AYD15" s="164"/>
      <c r="AYE15" s="164"/>
      <c r="AYF15" s="164"/>
      <c r="AYG15" s="164"/>
      <c r="AYH15" s="164"/>
      <c r="AYI15" s="164"/>
      <c r="AYJ15" s="164"/>
      <c r="AYK15" s="164"/>
      <c r="AYL15" s="164"/>
      <c r="AYM15" s="164"/>
      <c r="AYN15" s="164"/>
      <c r="AYO15" s="164"/>
      <c r="AYP15" s="164"/>
      <c r="AYQ15" s="164"/>
      <c r="AYR15" s="164"/>
      <c r="AYS15" s="164"/>
      <c r="AYT15" s="164"/>
      <c r="AYU15" s="164"/>
      <c r="AYV15" s="164"/>
      <c r="AYW15" s="164"/>
      <c r="AYX15" s="164"/>
      <c r="AYY15" s="164"/>
      <c r="AYZ15" s="164"/>
      <c r="AZA15" s="164"/>
      <c r="AZB15" s="164"/>
      <c r="AZC15" s="164"/>
      <c r="AZD15" s="164"/>
      <c r="AZE15" s="164"/>
      <c r="AZF15" s="164"/>
      <c r="AZG15" s="164"/>
      <c r="AZH15" s="164"/>
      <c r="AZI15" s="164"/>
      <c r="AZJ15" s="164"/>
      <c r="AZK15" s="164"/>
      <c r="AZL15" s="164"/>
      <c r="AZM15" s="164"/>
      <c r="AZN15" s="164"/>
      <c r="AZO15" s="164"/>
      <c r="AZP15" s="164"/>
      <c r="AZQ15" s="164"/>
      <c r="AZR15" s="164"/>
      <c r="AZS15" s="164"/>
      <c r="AZT15" s="164"/>
      <c r="AZU15" s="164"/>
      <c r="AZV15" s="164"/>
      <c r="AZW15" s="164"/>
      <c r="AZX15" s="164"/>
      <c r="AZY15" s="164"/>
      <c r="AZZ15" s="164"/>
      <c r="BAA15" s="164"/>
      <c r="BAB15" s="164"/>
      <c r="BAC15" s="164"/>
      <c r="BAD15" s="164"/>
      <c r="BAE15" s="164"/>
      <c r="BAF15" s="164"/>
      <c r="BAG15" s="164"/>
      <c r="BAH15" s="164"/>
      <c r="BAI15" s="164"/>
    </row>
    <row r="16" spans="1:1387" s="162" customFormat="1" ht="16.5" thickBot="1" x14ac:dyDescent="0.25">
      <c r="A16" s="602"/>
      <c r="B16" s="210" t="s">
        <v>0</v>
      </c>
      <c r="C16" s="634"/>
      <c r="D16" s="634"/>
      <c r="E16" s="634"/>
      <c r="F16" s="634"/>
      <c r="G16" s="634"/>
      <c r="H16" s="637"/>
      <c r="I16" s="615"/>
      <c r="J16" s="211"/>
      <c r="K16" s="212"/>
      <c r="L16" s="211"/>
      <c r="M16" s="212"/>
      <c r="N16" s="211"/>
      <c r="O16" s="212"/>
      <c r="P16" s="211"/>
      <c r="Q16" s="212"/>
      <c r="R16" s="211"/>
      <c r="S16" s="212"/>
      <c r="T16" s="211"/>
      <c r="U16" s="212"/>
      <c r="V16" s="211"/>
      <c r="W16" s="212"/>
      <c r="X16" s="211"/>
      <c r="Y16" s="212"/>
      <c r="Z16" s="211"/>
      <c r="AA16" s="212"/>
      <c r="AB16" s="211"/>
      <c r="AC16" s="212"/>
      <c r="AD16" s="211"/>
      <c r="AE16" s="212"/>
      <c r="AF16" s="211"/>
      <c r="AG16" s="212"/>
      <c r="AH16" s="211"/>
      <c r="AI16" s="212"/>
      <c r="AJ16" s="211"/>
      <c r="AK16" s="212"/>
      <c r="AL16" s="211"/>
      <c r="AM16" s="212"/>
      <c r="AN16" s="211"/>
      <c r="AO16" s="212"/>
      <c r="AP16" s="211"/>
      <c r="AQ16" s="214"/>
      <c r="AR16" s="223"/>
      <c r="AS16" s="224"/>
      <c r="AT16" s="216"/>
      <c r="AU16" s="216"/>
      <c r="AV16" s="631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4"/>
      <c r="GK16" s="164"/>
      <c r="GL16" s="164"/>
      <c r="GM16" s="164"/>
      <c r="GN16" s="164"/>
      <c r="GO16" s="164"/>
      <c r="GP16" s="164"/>
      <c r="GQ16" s="164"/>
      <c r="GR16" s="164"/>
      <c r="GS16" s="164"/>
      <c r="GT16" s="164"/>
      <c r="GU16" s="164"/>
      <c r="GV16" s="164"/>
      <c r="GW16" s="164"/>
      <c r="GX16" s="164"/>
      <c r="GY16" s="164"/>
      <c r="GZ16" s="164"/>
      <c r="HA16" s="164"/>
      <c r="HB16" s="164"/>
      <c r="HC16" s="164"/>
      <c r="HD16" s="164"/>
      <c r="HE16" s="164"/>
      <c r="HF16" s="164"/>
      <c r="HG16" s="164"/>
      <c r="HH16" s="164"/>
      <c r="HI16" s="164"/>
      <c r="HJ16" s="164"/>
      <c r="HK16" s="164"/>
      <c r="HL16" s="164"/>
      <c r="HM16" s="164"/>
      <c r="HN16" s="164"/>
      <c r="HO16" s="164"/>
      <c r="HP16" s="164"/>
      <c r="HQ16" s="164"/>
      <c r="HR16" s="164"/>
      <c r="HS16" s="164"/>
      <c r="HT16" s="164"/>
      <c r="HU16" s="164"/>
      <c r="HV16" s="164"/>
      <c r="HW16" s="164"/>
      <c r="HX16" s="164"/>
      <c r="HY16" s="164"/>
      <c r="HZ16" s="164"/>
      <c r="IA16" s="164"/>
      <c r="IB16" s="164"/>
      <c r="IC16" s="164"/>
      <c r="ID16" s="164"/>
      <c r="IE16" s="164"/>
      <c r="IF16" s="164"/>
      <c r="IG16" s="164"/>
      <c r="IH16" s="164"/>
      <c r="II16" s="164"/>
      <c r="IJ16" s="164"/>
      <c r="IK16" s="164"/>
      <c r="IL16" s="164"/>
      <c r="IM16" s="164"/>
      <c r="IN16" s="164"/>
      <c r="IO16" s="164"/>
      <c r="IP16" s="164"/>
      <c r="IQ16" s="164"/>
      <c r="IR16" s="164"/>
      <c r="IS16" s="164"/>
      <c r="IT16" s="164"/>
      <c r="IU16" s="164"/>
      <c r="IV16" s="164"/>
      <c r="IW16" s="164"/>
      <c r="IX16" s="164"/>
      <c r="IY16" s="164"/>
      <c r="IZ16" s="164"/>
      <c r="JA16" s="164"/>
      <c r="JB16" s="164"/>
      <c r="JC16" s="164"/>
      <c r="JD16" s="164"/>
      <c r="JE16" s="164"/>
      <c r="JF16" s="164"/>
      <c r="JG16" s="164"/>
      <c r="JH16" s="164"/>
      <c r="JI16" s="164"/>
      <c r="JJ16" s="164"/>
      <c r="JK16" s="164"/>
      <c r="JL16" s="164"/>
      <c r="JM16" s="164"/>
      <c r="JN16" s="164"/>
      <c r="JO16" s="164"/>
      <c r="JP16" s="164"/>
      <c r="JQ16" s="164"/>
      <c r="JR16" s="164"/>
      <c r="JS16" s="164"/>
      <c r="JT16" s="164"/>
      <c r="JU16" s="164"/>
      <c r="JV16" s="164"/>
      <c r="JW16" s="164"/>
      <c r="JX16" s="164"/>
      <c r="JY16" s="164"/>
      <c r="JZ16" s="164"/>
      <c r="KA16" s="164"/>
      <c r="KB16" s="164"/>
      <c r="KC16" s="164"/>
      <c r="KD16" s="164"/>
      <c r="KE16" s="164"/>
      <c r="KF16" s="164"/>
      <c r="KG16" s="164"/>
      <c r="KH16" s="164"/>
      <c r="KI16" s="164"/>
      <c r="KJ16" s="164"/>
      <c r="KK16" s="164"/>
      <c r="KL16" s="164"/>
      <c r="KM16" s="164"/>
      <c r="KN16" s="164"/>
      <c r="KO16" s="164"/>
      <c r="KP16" s="164"/>
      <c r="KQ16" s="164"/>
      <c r="KR16" s="164"/>
      <c r="KS16" s="164"/>
      <c r="KT16" s="164"/>
      <c r="KU16" s="164"/>
      <c r="KV16" s="164"/>
      <c r="KW16" s="164"/>
      <c r="KX16" s="164"/>
      <c r="KY16" s="164"/>
      <c r="KZ16" s="164"/>
      <c r="LA16" s="164"/>
      <c r="LB16" s="164"/>
      <c r="LC16" s="164"/>
      <c r="LD16" s="164"/>
      <c r="LE16" s="164"/>
      <c r="LF16" s="164"/>
      <c r="LG16" s="164"/>
      <c r="LH16" s="164"/>
      <c r="LI16" s="164"/>
      <c r="LJ16" s="164"/>
      <c r="LK16" s="164"/>
      <c r="LL16" s="164"/>
      <c r="LM16" s="164"/>
      <c r="LN16" s="164"/>
      <c r="LO16" s="164"/>
      <c r="LP16" s="164"/>
      <c r="LQ16" s="164"/>
      <c r="LR16" s="164"/>
      <c r="LS16" s="164"/>
      <c r="LT16" s="164"/>
      <c r="LU16" s="164"/>
      <c r="LV16" s="164"/>
      <c r="LW16" s="164"/>
      <c r="LX16" s="164"/>
      <c r="LY16" s="164"/>
      <c r="LZ16" s="164"/>
      <c r="MA16" s="164"/>
      <c r="MB16" s="164"/>
      <c r="MC16" s="164"/>
      <c r="MD16" s="164"/>
      <c r="ME16" s="164"/>
      <c r="MF16" s="164"/>
      <c r="MG16" s="164"/>
      <c r="MH16" s="164"/>
      <c r="MI16" s="164"/>
      <c r="MJ16" s="164"/>
      <c r="MK16" s="164"/>
      <c r="ML16" s="164"/>
      <c r="MM16" s="164"/>
      <c r="MN16" s="164"/>
      <c r="MO16" s="164"/>
      <c r="MP16" s="164"/>
      <c r="MQ16" s="164"/>
      <c r="MR16" s="164"/>
      <c r="MS16" s="164"/>
      <c r="MT16" s="164"/>
      <c r="MU16" s="164"/>
      <c r="MV16" s="164"/>
      <c r="MW16" s="164"/>
      <c r="MX16" s="164"/>
      <c r="MY16" s="164"/>
      <c r="MZ16" s="164"/>
      <c r="NA16" s="164"/>
      <c r="NB16" s="164"/>
      <c r="NC16" s="164"/>
      <c r="ND16" s="164"/>
      <c r="NE16" s="164"/>
      <c r="NF16" s="164"/>
      <c r="NG16" s="164"/>
      <c r="NH16" s="164"/>
      <c r="NI16" s="164"/>
      <c r="NJ16" s="164"/>
      <c r="NK16" s="164"/>
      <c r="NL16" s="164"/>
      <c r="NM16" s="164"/>
      <c r="NN16" s="164"/>
      <c r="NO16" s="164"/>
      <c r="NP16" s="164"/>
      <c r="NQ16" s="164"/>
      <c r="NR16" s="164"/>
      <c r="NS16" s="164"/>
      <c r="NT16" s="164"/>
      <c r="NU16" s="164"/>
      <c r="NV16" s="164"/>
      <c r="NW16" s="164"/>
      <c r="NX16" s="164"/>
      <c r="NY16" s="164"/>
      <c r="NZ16" s="164"/>
      <c r="OA16" s="164"/>
      <c r="OB16" s="164"/>
      <c r="OC16" s="164"/>
      <c r="OD16" s="164"/>
      <c r="OE16" s="164"/>
      <c r="OF16" s="164"/>
      <c r="OG16" s="164"/>
      <c r="OH16" s="164"/>
      <c r="OI16" s="164"/>
      <c r="OJ16" s="164"/>
      <c r="OK16" s="164"/>
      <c r="OL16" s="164"/>
      <c r="OM16" s="164"/>
      <c r="ON16" s="164"/>
      <c r="OO16" s="164"/>
      <c r="OP16" s="164"/>
      <c r="OQ16" s="164"/>
      <c r="OR16" s="164"/>
      <c r="OS16" s="164"/>
      <c r="OT16" s="164"/>
      <c r="OU16" s="164"/>
      <c r="OV16" s="164"/>
      <c r="OW16" s="164"/>
      <c r="OX16" s="164"/>
      <c r="OY16" s="164"/>
      <c r="OZ16" s="164"/>
      <c r="PA16" s="164"/>
      <c r="PB16" s="164"/>
      <c r="PC16" s="164"/>
      <c r="PD16" s="164"/>
      <c r="PE16" s="164"/>
      <c r="PF16" s="164"/>
      <c r="PG16" s="164"/>
      <c r="PH16" s="164"/>
      <c r="PI16" s="164"/>
      <c r="PJ16" s="164"/>
      <c r="PK16" s="164"/>
      <c r="PL16" s="164"/>
      <c r="PM16" s="164"/>
      <c r="PN16" s="164"/>
      <c r="PO16" s="164"/>
      <c r="PP16" s="164"/>
      <c r="PQ16" s="164"/>
      <c r="PR16" s="164"/>
      <c r="PS16" s="164"/>
      <c r="PT16" s="164"/>
      <c r="PU16" s="164"/>
      <c r="PV16" s="164"/>
      <c r="PW16" s="164"/>
      <c r="PX16" s="164"/>
      <c r="PY16" s="164"/>
      <c r="PZ16" s="164"/>
      <c r="QA16" s="164"/>
      <c r="QB16" s="164"/>
      <c r="QC16" s="164"/>
      <c r="QD16" s="164"/>
      <c r="QE16" s="164"/>
      <c r="QF16" s="164"/>
      <c r="QG16" s="164"/>
      <c r="QH16" s="164"/>
      <c r="QI16" s="164"/>
      <c r="QJ16" s="164"/>
      <c r="QK16" s="164"/>
      <c r="QL16" s="164"/>
      <c r="QM16" s="164"/>
      <c r="QN16" s="164"/>
      <c r="QO16" s="164"/>
      <c r="QP16" s="164"/>
      <c r="QQ16" s="164"/>
      <c r="QR16" s="164"/>
      <c r="QS16" s="164"/>
      <c r="QT16" s="164"/>
      <c r="QU16" s="164"/>
      <c r="QV16" s="164"/>
      <c r="QW16" s="164"/>
      <c r="QX16" s="164"/>
      <c r="QY16" s="164"/>
      <c r="QZ16" s="164"/>
      <c r="RA16" s="164"/>
      <c r="RB16" s="164"/>
      <c r="RC16" s="164"/>
      <c r="RD16" s="164"/>
      <c r="RE16" s="164"/>
      <c r="RF16" s="164"/>
      <c r="RG16" s="164"/>
      <c r="RH16" s="164"/>
      <c r="RI16" s="164"/>
      <c r="RJ16" s="164"/>
      <c r="RK16" s="164"/>
      <c r="RL16" s="164"/>
      <c r="RM16" s="164"/>
      <c r="RN16" s="164"/>
      <c r="RO16" s="164"/>
      <c r="RP16" s="164"/>
      <c r="RQ16" s="164"/>
      <c r="RR16" s="164"/>
      <c r="RS16" s="164"/>
      <c r="RT16" s="164"/>
      <c r="RU16" s="164"/>
      <c r="RV16" s="164"/>
      <c r="RW16" s="164"/>
      <c r="RX16" s="164"/>
      <c r="RY16" s="164"/>
      <c r="RZ16" s="164"/>
      <c r="SA16" s="164"/>
      <c r="SB16" s="164"/>
      <c r="SC16" s="164"/>
      <c r="SD16" s="164"/>
      <c r="SE16" s="164"/>
      <c r="SF16" s="164"/>
      <c r="SG16" s="164"/>
      <c r="SH16" s="164"/>
      <c r="SI16" s="164"/>
      <c r="SJ16" s="164"/>
      <c r="SK16" s="164"/>
      <c r="SL16" s="164"/>
      <c r="SM16" s="164"/>
      <c r="SN16" s="164"/>
      <c r="SO16" s="164"/>
      <c r="SP16" s="164"/>
      <c r="SQ16" s="164"/>
      <c r="SR16" s="164"/>
      <c r="SS16" s="164"/>
      <c r="ST16" s="164"/>
      <c r="SU16" s="164"/>
      <c r="SV16" s="164"/>
      <c r="SW16" s="164"/>
      <c r="SX16" s="164"/>
      <c r="SY16" s="164"/>
      <c r="SZ16" s="164"/>
      <c r="TA16" s="164"/>
      <c r="TB16" s="164"/>
      <c r="TC16" s="164"/>
      <c r="TD16" s="164"/>
      <c r="TE16" s="164"/>
      <c r="TF16" s="164"/>
      <c r="TG16" s="164"/>
      <c r="TH16" s="164"/>
      <c r="TI16" s="164"/>
      <c r="TJ16" s="164"/>
      <c r="TK16" s="164"/>
      <c r="TL16" s="164"/>
      <c r="TM16" s="164"/>
      <c r="TN16" s="164"/>
      <c r="TO16" s="164"/>
      <c r="TP16" s="164"/>
      <c r="TQ16" s="164"/>
      <c r="TR16" s="164"/>
      <c r="TS16" s="164"/>
      <c r="TT16" s="164"/>
      <c r="TU16" s="164"/>
      <c r="TV16" s="164"/>
      <c r="TW16" s="164"/>
      <c r="TX16" s="164"/>
      <c r="TY16" s="164"/>
      <c r="TZ16" s="164"/>
      <c r="UA16" s="164"/>
      <c r="UB16" s="164"/>
      <c r="UC16" s="164"/>
      <c r="UD16" s="164"/>
      <c r="UE16" s="164"/>
      <c r="UF16" s="164"/>
      <c r="UG16" s="164"/>
      <c r="UH16" s="164"/>
      <c r="UI16" s="164"/>
      <c r="UJ16" s="164"/>
      <c r="UK16" s="164"/>
      <c r="UL16" s="164"/>
      <c r="UM16" s="164"/>
      <c r="UN16" s="164"/>
      <c r="UO16" s="164"/>
      <c r="UP16" s="164"/>
      <c r="UQ16" s="164"/>
      <c r="UR16" s="164"/>
      <c r="US16" s="164"/>
      <c r="UT16" s="164"/>
      <c r="UU16" s="164"/>
      <c r="UV16" s="164"/>
      <c r="UW16" s="164"/>
      <c r="UX16" s="164"/>
      <c r="UY16" s="164"/>
      <c r="UZ16" s="164"/>
      <c r="VA16" s="164"/>
      <c r="VB16" s="164"/>
      <c r="VC16" s="164"/>
      <c r="VD16" s="164"/>
      <c r="VE16" s="164"/>
      <c r="VF16" s="164"/>
      <c r="VG16" s="164"/>
      <c r="VH16" s="164"/>
      <c r="VI16" s="164"/>
      <c r="VJ16" s="164"/>
      <c r="VK16" s="164"/>
      <c r="VL16" s="164"/>
      <c r="VM16" s="164"/>
      <c r="VN16" s="164"/>
      <c r="VO16" s="164"/>
      <c r="VP16" s="164"/>
      <c r="VQ16" s="164"/>
      <c r="VR16" s="164"/>
      <c r="VS16" s="164"/>
      <c r="VT16" s="164"/>
      <c r="VU16" s="164"/>
      <c r="VV16" s="164"/>
      <c r="VW16" s="164"/>
      <c r="VX16" s="164"/>
      <c r="VY16" s="164"/>
      <c r="VZ16" s="164"/>
      <c r="WA16" s="164"/>
      <c r="WB16" s="164"/>
      <c r="WC16" s="164"/>
      <c r="WD16" s="164"/>
      <c r="WE16" s="164"/>
      <c r="WF16" s="164"/>
      <c r="WG16" s="164"/>
      <c r="WH16" s="164"/>
      <c r="WI16" s="164"/>
      <c r="WJ16" s="164"/>
      <c r="WK16" s="164"/>
      <c r="WL16" s="164"/>
      <c r="WM16" s="164"/>
      <c r="WN16" s="164"/>
      <c r="WO16" s="164"/>
      <c r="WP16" s="164"/>
      <c r="WQ16" s="164"/>
      <c r="WR16" s="164"/>
      <c r="WS16" s="164"/>
      <c r="WT16" s="164"/>
      <c r="WU16" s="164"/>
      <c r="WV16" s="164"/>
      <c r="WW16" s="164"/>
      <c r="WX16" s="164"/>
      <c r="WY16" s="164"/>
      <c r="WZ16" s="164"/>
      <c r="XA16" s="164"/>
      <c r="XB16" s="164"/>
      <c r="XC16" s="164"/>
      <c r="XD16" s="164"/>
      <c r="XE16" s="164"/>
      <c r="XF16" s="164"/>
      <c r="XG16" s="164"/>
      <c r="XH16" s="164"/>
      <c r="XI16" s="164"/>
      <c r="XJ16" s="164"/>
      <c r="XK16" s="164"/>
      <c r="XL16" s="164"/>
      <c r="XM16" s="164"/>
      <c r="XN16" s="164"/>
      <c r="XO16" s="164"/>
      <c r="XP16" s="164"/>
      <c r="XQ16" s="164"/>
      <c r="XR16" s="164"/>
      <c r="XS16" s="164"/>
      <c r="XT16" s="164"/>
      <c r="XU16" s="164"/>
      <c r="XV16" s="164"/>
      <c r="XW16" s="164"/>
      <c r="XX16" s="164"/>
      <c r="XY16" s="164"/>
      <c r="XZ16" s="164"/>
      <c r="YA16" s="164"/>
      <c r="YB16" s="164"/>
      <c r="YC16" s="164"/>
      <c r="YD16" s="164"/>
      <c r="YE16" s="164"/>
      <c r="YF16" s="164"/>
      <c r="YG16" s="164"/>
      <c r="YH16" s="164"/>
      <c r="YI16" s="164"/>
      <c r="YJ16" s="164"/>
      <c r="YK16" s="164"/>
      <c r="YL16" s="164"/>
      <c r="YM16" s="164"/>
      <c r="YN16" s="164"/>
      <c r="YO16" s="164"/>
      <c r="YP16" s="164"/>
      <c r="YQ16" s="164"/>
      <c r="YR16" s="164"/>
      <c r="YS16" s="164"/>
      <c r="YT16" s="164"/>
      <c r="YU16" s="164"/>
      <c r="YV16" s="164"/>
      <c r="YW16" s="164"/>
      <c r="YX16" s="164"/>
      <c r="YY16" s="164"/>
      <c r="YZ16" s="164"/>
      <c r="ZA16" s="164"/>
      <c r="ZB16" s="164"/>
      <c r="ZC16" s="164"/>
      <c r="ZD16" s="164"/>
      <c r="ZE16" s="164"/>
      <c r="ZF16" s="164"/>
      <c r="ZG16" s="164"/>
      <c r="ZH16" s="164"/>
      <c r="ZI16" s="164"/>
      <c r="ZJ16" s="164"/>
      <c r="ZK16" s="164"/>
      <c r="ZL16" s="164"/>
      <c r="ZM16" s="164"/>
      <c r="ZN16" s="164"/>
      <c r="ZO16" s="164"/>
      <c r="ZP16" s="164"/>
      <c r="ZQ16" s="164"/>
      <c r="ZR16" s="164"/>
      <c r="ZS16" s="164"/>
      <c r="ZT16" s="164"/>
      <c r="ZU16" s="164"/>
      <c r="ZV16" s="164"/>
      <c r="ZW16" s="164"/>
      <c r="ZX16" s="164"/>
      <c r="ZY16" s="164"/>
      <c r="ZZ16" s="164"/>
      <c r="AAA16" s="164"/>
      <c r="AAB16" s="164"/>
      <c r="AAC16" s="164"/>
      <c r="AAD16" s="164"/>
      <c r="AAE16" s="164"/>
      <c r="AAF16" s="164"/>
      <c r="AAG16" s="164"/>
      <c r="AAH16" s="164"/>
      <c r="AAI16" s="164"/>
      <c r="AAJ16" s="164"/>
      <c r="AAK16" s="164"/>
      <c r="AAL16" s="164"/>
      <c r="AAM16" s="164"/>
      <c r="AAN16" s="164"/>
      <c r="AAO16" s="164"/>
      <c r="AAP16" s="164"/>
      <c r="AAQ16" s="164"/>
      <c r="AAR16" s="164"/>
      <c r="AAS16" s="164"/>
      <c r="AAT16" s="164"/>
      <c r="AAU16" s="164"/>
      <c r="AAV16" s="164"/>
      <c r="AAW16" s="164"/>
      <c r="AAX16" s="164"/>
      <c r="AAY16" s="164"/>
      <c r="AAZ16" s="164"/>
      <c r="ABA16" s="164"/>
      <c r="ABB16" s="164"/>
      <c r="ABC16" s="164"/>
      <c r="ABD16" s="164"/>
      <c r="ABE16" s="164"/>
      <c r="ABF16" s="164"/>
      <c r="ABG16" s="164"/>
      <c r="ABH16" s="164"/>
      <c r="ABI16" s="164"/>
      <c r="ABJ16" s="164"/>
      <c r="ABK16" s="164"/>
      <c r="ABL16" s="164"/>
      <c r="ABM16" s="164"/>
      <c r="ABN16" s="164"/>
      <c r="ABO16" s="164"/>
      <c r="ABP16" s="164"/>
      <c r="ABQ16" s="164"/>
      <c r="ABR16" s="164"/>
      <c r="ABS16" s="164"/>
      <c r="ABT16" s="164"/>
      <c r="ABU16" s="164"/>
      <c r="ABV16" s="164"/>
      <c r="ABW16" s="164"/>
      <c r="ABX16" s="164"/>
      <c r="ABY16" s="164"/>
      <c r="ABZ16" s="164"/>
      <c r="ACA16" s="164"/>
      <c r="ACB16" s="164"/>
      <c r="ACC16" s="164"/>
      <c r="ACD16" s="164"/>
      <c r="ACE16" s="164"/>
      <c r="ACF16" s="164"/>
      <c r="ACG16" s="164"/>
      <c r="ACH16" s="164"/>
      <c r="ACI16" s="164"/>
      <c r="ACJ16" s="164"/>
      <c r="ACK16" s="164"/>
      <c r="ACL16" s="164"/>
      <c r="ACM16" s="164"/>
      <c r="ACN16" s="164"/>
      <c r="ACO16" s="164"/>
      <c r="ACP16" s="164"/>
      <c r="ACQ16" s="164"/>
      <c r="ACR16" s="164"/>
      <c r="ACS16" s="164"/>
      <c r="ACT16" s="164"/>
      <c r="ACU16" s="164"/>
      <c r="ACV16" s="164"/>
      <c r="ACW16" s="164"/>
      <c r="ACX16" s="164"/>
      <c r="ACY16" s="164"/>
      <c r="ACZ16" s="164"/>
      <c r="ADA16" s="164"/>
      <c r="ADB16" s="164"/>
      <c r="ADC16" s="164"/>
      <c r="ADD16" s="164"/>
      <c r="ADE16" s="164"/>
      <c r="ADF16" s="164"/>
      <c r="ADG16" s="164"/>
      <c r="ADH16" s="164"/>
      <c r="ADI16" s="164"/>
      <c r="ADJ16" s="164"/>
      <c r="ADK16" s="164"/>
      <c r="ADL16" s="164"/>
      <c r="ADM16" s="164"/>
      <c r="ADN16" s="164"/>
      <c r="ADO16" s="164"/>
      <c r="ADP16" s="164"/>
      <c r="ADQ16" s="164"/>
      <c r="ADR16" s="164"/>
      <c r="ADS16" s="164"/>
      <c r="ADT16" s="164"/>
      <c r="ADU16" s="164"/>
      <c r="ADV16" s="164"/>
      <c r="ADW16" s="164"/>
      <c r="ADX16" s="164"/>
      <c r="ADY16" s="164"/>
      <c r="ADZ16" s="164"/>
      <c r="AEA16" s="164"/>
      <c r="AEB16" s="164"/>
      <c r="AEC16" s="164"/>
      <c r="AED16" s="164"/>
      <c r="AEE16" s="164"/>
      <c r="AEF16" s="164"/>
      <c r="AEG16" s="164"/>
      <c r="AEH16" s="164"/>
      <c r="AEI16" s="164"/>
      <c r="AEJ16" s="164"/>
      <c r="AEK16" s="164"/>
      <c r="AEL16" s="164"/>
      <c r="AEM16" s="164"/>
      <c r="AEN16" s="164"/>
      <c r="AEO16" s="164"/>
      <c r="AEP16" s="164"/>
      <c r="AEQ16" s="164"/>
      <c r="AER16" s="164"/>
      <c r="AES16" s="164"/>
      <c r="AET16" s="164"/>
      <c r="AEU16" s="164"/>
      <c r="AEV16" s="164"/>
      <c r="AEW16" s="164"/>
      <c r="AEX16" s="164"/>
      <c r="AEY16" s="164"/>
      <c r="AEZ16" s="164"/>
      <c r="AFA16" s="164"/>
      <c r="AFB16" s="164"/>
      <c r="AFC16" s="164"/>
      <c r="AFD16" s="164"/>
      <c r="AFE16" s="164"/>
      <c r="AFF16" s="164"/>
      <c r="AFG16" s="164"/>
      <c r="AFH16" s="164"/>
      <c r="AFI16" s="164"/>
      <c r="AFJ16" s="164"/>
      <c r="AFK16" s="164"/>
      <c r="AFL16" s="164"/>
      <c r="AFM16" s="164"/>
      <c r="AFN16" s="164"/>
      <c r="AFO16" s="164"/>
      <c r="AFP16" s="164"/>
      <c r="AFQ16" s="164"/>
      <c r="AFR16" s="164"/>
      <c r="AFS16" s="164"/>
      <c r="AFT16" s="164"/>
      <c r="AFU16" s="164"/>
      <c r="AFV16" s="164"/>
      <c r="AFW16" s="164"/>
      <c r="AFX16" s="164"/>
      <c r="AFY16" s="164"/>
      <c r="AFZ16" s="164"/>
      <c r="AGA16" s="164"/>
      <c r="AGB16" s="164"/>
      <c r="AGC16" s="164"/>
      <c r="AGD16" s="164"/>
      <c r="AGE16" s="164"/>
      <c r="AGF16" s="164"/>
      <c r="AGG16" s="164"/>
      <c r="AGH16" s="164"/>
      <c r="AGI16" s="164"/>
      <c r="AGJ16" s="164"/>
      <c r="AGK16" s="164"/>
      <c r="AGL16" s="164"/>
      <c r="AGM16" s="164"/>
      <c r="AGN16" s="164"/>
      <c r="AGO16" s="164"/>
      <c r="AGP16" s="164"/>
      <c r="AGQ16" s="164"/>
      <c r="AGR16" s="164"/>
      <c r="AGS16" s="164"/>
      <c r="AGT16" s="164"/>
      <c r="AGU16" s="164"/>
      <c r="AGV16" s="164"/>
      <c r="AGW16" s="164"/>
      <c r="AGX16" s="164"/>
      <c r="AGY16" s="164"/>
      <c r="AGZ16" s="164"/>
      <c r="AHA16" s="164"/>
      <c r="AHB16" s="164"/>
      <c r="AHC16" s="164"/>
      <c r="AHD16" s="164"/>
      <c r="AHE16" s="164"/>
      <c r="AHF16" s="164"/>
      <c r="AHG16" s="164"/>
      <c r="AHH16" s="164"/>
      <c r="AHI16" s="164"/>
      <c r="AHJ16" s="164"/>
      <c r="AHK16" s="164"/>
      <c r="AHL16" s="164"/>
      <c r="AHM16" s="164"/>
      <c r="AHN16" s="164"/>
      <c r="AHO16" s="164"/>
      <c r="AHP16" s="164"/>
      <c r="AHQ16" s="164"/>
      <c r="AHR16" s="164"/>
      <c r="AHS16" s="164"/>
      <c r="AHT16" s="164"/>
      <c r="AHU16" s="164"/>
      <c r="AHV16" s="164"/>
      <c r="AHW16" s="164"/>
      <c r="AHX16" s="164"/>
      <c r="AHY16" s="164"/>
      <c r="AHZ16" s="164"/>
      <c r="AIA16" s="164"/>
      <c r="AIB16" s="164"/>
      <c r="AIC16" s="164"/>
      <c r="AID16" s="164"/>
      <c r="AIE16" s="164"/>
      <c r="AIF16" s="164"/>
      <c r="AIG16" s="164"/>
      <c r="AIH16" s="164"/>
      <c r="AII16" s="164"/>
      <c r="AIJ16" s="164"/>
      <c r="AIK16" s="164"/>
      <c r="AIL16" s="164"/>
      <c r="AIM16" s="164"/>
      <c r="AIN16" s="164"/>
      <c r="AIO16" s="164"/>
      <c r="AIP16" s="164"/>
      <c r="AIQ16" s="164"/>
      <c r="AIR16" s="164"/>
      <c r="AIS16" s="164"/>
      <c r="AIT16" s="164"/>
      <c r="AIU16" s="164"/>
      <c r="AIV16" s="164"/>
      <c r="AIW16" s="164"/>
      <c r="AIX16" s="164"/>
      <c r="AIY16" s="164"/>
      <c r="AIZ16" s="164"/>
      <c r="AJA16" s="164"/>
      <c r="AJB16" s="164"/>
      <c r="AJC16" s="164"/>
      <c r="AJD16" s="164"/>
      <c r="AJE16" s="164"/>
      <c r="AJF16" s="164"/>
      <c r="AJG16" s="164"/>
      <c r="AJH16" s="164"/>
      <c r="AJI16" s="164"/>
      <c r="AJJ16" s="164"/>
      <c r="AJK16" s="164"/>
      <c r="AJL16" s="164"/>
      <c r="AJM16" s="164"/>
      <c r="AJN16" s="164"/>
      <c r="AJO16" s="164"/>
      <c r="AJP16" s="164"/>
      <c r="AJQ16" s="164"/>
      <c r="AJR16" s="164"/>
      <c r="AJS16" s="164"/>
      <c r="AJT16" s="164"/>
      <c r="AJU16" s="164"/>
      <c r="AJV16" s="164"/>
      <c r="AJW16" s="164"/>
      <c r="AJX16" s="164"/>
      <c r="AJY16" s="164"/>
      <c r="AJZ16" s="164"/>
      <c r="AKA16" s="164"/>
      <c r="AKB16" s="164"/>
      <c r="AKC16" s="164"/>
      <c r="AKD16" s="164"/>
      <c r="AKE16" s="164"/>
      <c r="AKF16" s="164"/>
      <c r="AKG16" s="164"/>
      <c r="AKH16" s="164"/>
      <c r="AKI16" s="164"/>
      <c r="AKJ16" s="164"/>
      <c r="AKK16" s="164"/>
      <c r="AKL16" s="164"/>
      <c r="AKM16" s="164"/>
      <c r="AKN16" s="164"/>
      <c r="AKO16" s="164"/>
      <c r="AKP16" s="164"/>
      <c r="AKQ16" s="164"/>
      <c r="AKR16" s="164"/>
      <c r="AKS16" s="164"/>
      <c r="AKT16" s="164"/>
      <c r="AKU16" s="164"/>
      <c r="AKV16" s="164"/>
      <c r="AKW16" s="164"/>
      <c r="AKX16" s="164"/>
      <c r="AKY16" s="164"/>
      <c r="AKZ16" s="164"/>
      <c r="ALA16" s="164"/>
      <c r="ALB16" s="164"/>
      <c r="ALC16" s="164"/>
      <c r="ALD16" s="164"/>
      <c r="ALE16" s="164"/>
      <c r="ALF16" s="164"/>
      <c r="ALG16" s="164"/>
      <c r="ALH16" s="164"/>
      <c r="ALI16" s="164"/>
      <c r="ALJ16" s="164"/>
      <c r="ALK16" s="164"/>
      <c r="ALL16" s="164"/>
      <c r="ALM16" s="164"/>
      <c r="ALN16" s="164"/>
      <c r="ALO16" s="164"/>
      <c r="ALP16" s="164"/>
      <c r="ALQ16" s="164"/>
      <c r="ALR16" s="164"/>
      <c r="ALS16" s="164"/>
      <c r="ALT16" s="164"/>
      <c r="ALU16" s="164"/>
      <c r="ALV16" s="164"/>
      <c r="ALW16" s="164"/>
      <c r="ALX16" s="164"/>
      <c r="ALY16" s="164"/>
      <c r="ALZ16" s="164"/>
      <c r="AMA16" s="164"/>
      <c r="AMB16" s="164"/>
      <c r="AMC16" s="164"/>
      <c r="AMD16" s="164"/>
      <c r="AME16" s="164"/>
      <c r="AMF16" s="164"/>
      <c r="AMG16" s="164"/>
      <c r="AMH16" s="164"/>
      <c r="AMI16" s="164"/>
      <c r="AMJ16" s="164"/>
      <c r="AMK16" s="164"/>
      <c r="AML16" s="164"/>
      <c r="AMM16" s="164"/>
      <c r="AMN16" s="164"/>
      <c r="AMO16" s="164"/>
      <c r="AMP16" s="164"/>
      <c r="AMQ16" s="164"/>
      <c r="AMR16" s="164"/>
      <c r="AMS16" s="164"/>
      <c r="AMT16" s="164"/>
      <c r="AMU16" s="164"/>
      <c r="AMV16" s="164"/>
      <c r="AMW16" s="164"/>
      <c r="AMX16" s="164"/>
      <c r="AMY16" s="164"/>
      <c r="AMZ16" s="164"/>
      <c r="ANA16" s="164"/>
      <c r="ANB16" s="164"/>
      <c r="ANC16" s="164"/>
      <c r="AND16" s="164"/>
      <c r="ANE16" s="164"/>
      <c r="ANF16" s="164"/>
      <c r="ANG16" s="164"/>
      <c r="ANH16" s="164"/>
      <c r="ANI16" s="164"/>
      <c r="ANJ16" s="164"/>
      <c r="ANK16" s="164"/>
      <c r="ANL16" s="164"/>
      <c r="ANM16" s="164"/>
      <c r="ANN16" s="164"/>
      <c r="ANO16" s="164"/>
      <c r="ANP16" s="164"/>
      <c r="ANQ16" s="164"/>
      <c r="ANR16" s="164"/>
      <c r="ANS16" s="164"/>
      <c r="ANT16" s="164"/>
      <c r="ANU16" s="164"/>
      <c r="ANV16" s="164"/>
      <c r="ANW16" s="164"/>
      <c r="ANX16" s="164"/>
      <c r="ANY16" s="164"/>
      <c r="ANZ16" s="164"/>
      <c r="AOA16" s="164"/>
      <c r="AOB16" s="164"/>
      <c r="AOC16" s="164"/>
      <c r="AOD16" s="164"/>
      <c r="AOE16" s="164"/>
      <c r="AOF16" s="164"/>
      <c r="AOG16" s="164"/>
      <c r="AOH16" s="164"/>
      <c r="AOI16" s="164"/>
      <c r="AOJ16" s="164"/>
      <c r="AOK16" s="164"/>
      <c r="AOL16" s="164"/>
      <c r="AOM16" s="164"/>
      <c r="AON16" s="164"/>
      <c r="AOO16" s="164"/>
      <c r="AOP16" s="164"/>
      <c r="AOQ16" s="164"/>
      <c r="AOR16" s="164"/>
      <c r="AOS16" s="164"/>
      <c r="AOT16" s="164"/>
      <c r="AOU16" s="164"/>
      <c r="AOV16" s="164"/>
      <c r="AOW16" s="164"/>
      <c r="AOX16" s="164"/>
      <c r="AOY16" s="164"/>
      <c r="AOZ16" s="164"/>
      <c r="APA16" s="164"/>
      <c r="APB16" s="164"/>
      <c r="APC16" s="164"/>
      <c r="APD16" s="164"/>
      <c r="APE16" s="164"/>
      <c r="APF16" s="164"/>
      <c r="APG16" s="164"/>
      <c r="APH16" s="164"/>
      <c r="API16" s="164"/>
      <c r="APJ16" s="164"/>
      <c r="APK16" s="164"/>
      <c r="APL16" s="164"/>
      <c r="APM16" s="164"/>
      <c r="APN16" s="164"/>
      <c r="APO16" s="164"/>
      <c r="APP16" s="164"/>
      <c r="APQ16" s="164"/>
      <c r="APR16" s="164"/>
      <c r="APS16" s="164"/>
      <c r="APT16" s="164"/>
      <c r="APU16" s="164"/>
      <c r="APV16" s="164"/>
      <c r="APW16" s="164"/>
      <c r="APX16" s="164"/>
      <c r="APY16" s="164"/>
      <c r="APZ16" s="164"/>
      <c r="AQA16" s="164"/>
      <c r="AQB16" s="164"/>
      <c r="AQC16" s="164"/>
      <c r="AQD16" s="164"/>
      <c r="AQE16" s="164"/>
      <c r="AQF16" s="164"/>
      <c r="AQG16" s="164"/>
      <c r="AQH16" s="164"/>
      <c r="AQI16" s="164"/>
      <c r="AQJ16" s="164"/>
      <c r="AQK16" s="164"/>
      <c r="AQL16" s="164"/>
      <c r="AQM16" s="164"/>
      <c r="AQN16" s="164"/>
      <c r="AQO16" s="164"/>
      <c r="AQP16" s="164"/>
      <c r="AQQ16" s="164"/>
      <c r="AQR16" s="164"/>
      <c r="AQS16" s="164"/>
      <c r="AQT16" s="164"/>
      <c r="AQU16" s="164"/>
      <c r="AQV16" s="164"/>
      <c r="AQW16" s="164"/>
      <c r="AQX16" s="164"/>
      <c r="AQY16" s="164"/>
      <c r="AQZ16" s="164"/>
      <c r="ARA16" s="164"/>
      <c r="ARB16" s="164"/>
      <c r="ARC16" s="164"/>
      <c r="ARD16" s="164"/>
      <c r="ARE16" s="164"/>
      <c r="ARF16" s="164"/>
      <c r="ARG16" s="164"/>
      <c r="ARH16" s="164"/>
      <c r="ARI16" s="164"/>
      <c r="ARJ16" s="164"/>
      <c r="ARK16" s="164"/>
      <c r="ARL16" s="164"/>
      <c r="ARM16" s="164"/>
      <c r="ARN16" s="164"/>
      <c r="ARO16" s="164"/>
      <c r="ARP16" s="164"/>
      <c r="ARQ16" s="164"/>
      <c r="ARR16" s="164"/>
      <c r="ARS16" s="164"/>
      <c r="ART16" s="164"/>
      <c r="ARU16" s="164"/>
      <c r="ARV16" s="164"/>
      <c r="ARW16" s="164"/>
      <c r="ARX16" s="164"/>
      <c r="ARY16" s="164"/>
      <c r="ARZ16" s="164"/>
      <c r="ASA16" s="164"/>
      <c r="ASB16" s="164"/>
      <c r="ASC16" s="164"/>
      <c r="ASD16" s="164"/>
      <c r="ASE16" s="164"/>
      <c r="ASF16" s="164"/>
      <c r="ASG16" s="164"/>
      <c r="ASH16" s="164"/>
      <c r="ASI16" s="164"/>
      <c r="ASJ16" s="164"/>
      <c r="ASK16" s="164"/>
      <c r="ASL16" s="164"/>
      <c r="ASM16" s="164"/>
      <c r="ASN16" s="164"/>
      <c r="ASO16" s="164"/>
      <c r="ASP16" s="164"/>
      <c r="ASQ16" s="164"/>
      <c r="ASR16" s="164"/>
      <c r="ASS16" s="164"/>
      <c r="AST16" s="164"/>
      <c r="ASU16" s="164"/>
      <c r="ASV16" s="164"/>
      <c r="ASW16" s="164"/>
      <c r="ASX16" s="164"/>
      <c r="ASY16" s="164"/>
      <c r="ASZ16" s="164"/>
      <c r="ATA16" s="164"/>
      <c r="ATB16" s="164"/>
      <c r="ATC16" s="164"/>
      <c r="ATD16" s="164"/>
      <c r="ATE16" s="164"/>
      <c r="ATF16" s="164"/>
      <c r="ATG16" s="164"/>
      <c r="ATH16" s="164"/>
      <c r="ATI16" s="164"/>
      <c r="ATJ16" s="164"/>
      <c r="ATK16" s="164"/>
      <c r="ATL16" s="164"/>
      <c r="ATM16" s="164"/>
      <c r="ATN16" s="164"/>
      <c r="ATO16" s="164"/>
      <c r="ATP16" s="164"/>
      <c r="ATQ16" s="164"/>
      <c r="ATR16" s="164"/>
      <c r="ATS16" s="164"/>
      <c r="ATT16" s="164"/>
      <c r="ATU16" s="164"/>
      <c r="ATV16" s="164"/>
      <c r="ATW16" s="164"/>
      <c r="ATX16" s="164"/>
      <c r="ATY16" s="164"/>
      <c r="ATZ16" s="164"/>
      <c r="AUA16" s="164"/>
      <c r="AUB16" s="164"/>
      <c r="AUC16" s="164"/>
      <c r="AUD16" s="164"/>
      <c r="AUE16" s="164"/>
      <c r="AUF16" s="164"/>
      <c r="AUG16" s="164"/>
      <c r="AUH16" s="164"/>
      <c r="AUI16" s="164"/>
      <c r="AUJ16" s="164"/>
      <c r="AUK16" s="164"/>
      <c r="AUL16" s="164"/>
      <c r="AUM16" s="164"/>
      <c r="AUN16" s="164"/>
      <c r="AUO16" s="164"/>
      <c r="AUP16" s="164"/>
      <c r="AUQ16" s="164"/>
      <c r="AUR16" s="164"/>
      <c r="AUS16" s="164"/>
      <c r="AUT16" s="164"/>
      <c r="AUU16" s="164"/>
      <c r="AUV16" s="164"/>
      <c r="AUW16" s="164"/>
      <c r="AUX16" s="164"/>
      <c r="AUY16" s="164"/>
      <c r="AUZ16" s="164"/>
      <c r="AVA16" s="164"/>
      <c r="AVB16" s="164"/>
      <c r="AVC16" s="164"/>
      <c r="AVD16" s="164"/>
      <c r="AVE16" s="164"/>
      <c r="AVF16" s="164"/>
      <c r="AVG16" s="164"/>
      <c r="AVH16" s="164"/>
      <c r="AVI16" s="164"/>
      <c r="AVJ16" s="164"/>
      <c r="AVK16" s="164"/>
      <c r="AVL16" s="164"/>
      <c r="AVM16" s="164"/>
      <c r="AVN16" s="164"/>
      <c r="AVO16" s="164"/>
      <c r="AVP16" s="164"/>
      <c r="AVQ16" s="164"/>
      <c r="AVR16" s="164"/>
      <c r="AVS16" s="164"/>
      <c r="AVT16" s="164"/>
      <c r="AVU16" s="164"/>
      <c r="AVV16" s="164"/>
      <c r="AVW16" s="164"/>
      <c r="AVX16" s="164"/>
      <c r="AVY16" s="164"/>
      <c r="AVZ16" s="164"/>
      <c r="AWA16" s="164"/>
      <c r="AWB16" s="164"/>
      <c r="AWC16" s="164"/>
      <c r="AWD16" s="164"/>
      <c r="AWE16" s="164"/>
      <c r="AWF16" s="164"/>
      <c r="AWG16" s="164"/>
      <c r="AWH16" s="164"/>
      <c r="AWI16" s="164"/>
      <c r="AWJ16" s="164"/>
      <c r="AWK16" s="164"/>
      <c r="AWL16" s="164"/>
      <c r="AWM16" s="164"/>
      <c r="AWN16" s="164"/>
      <c r="AWO16" s="164"/>
      <c r="AWP16" s="164"/>
      <c r="AWQ16" s="164"/>
      <c r="AWR16" s="164"/>
      <c r="AWS16" s="164"/>
      <c r="AWT16" s="164"/>
      <c r="AWU16" s="164"/>
      <c r="AWV16" s="164"/>
      <c r="AWW16" s="164"/>
      <c r="AWX16" s="164"/>
      <c r="AWY16" s="164"/>
      <c r="AWZ16" s="164"/>
      <c r="AXA16" s="164"/>
      <c r="AXB16" s="164"/>
      <c r="AXC16" s="164"/>
      <c r="AXD16" s="164"/>
      <c r="AXE16" s="164"/>
      <c r="AXF16" s="164"/>
      <c r="AXG16" s="164"/>
      <c r="AXH16" s="164"/>
      <c r="AXI16" s="164"/>
      <c r="AXJ16" s="164"/>
      <c r="AXK16" s="164"/>
      <c r="AXL16" s="164"/>
      <c r="AXM16" s="164"/>
      <c r="AXN16" s="164"/>
      <c r="AXO16" s="164"/>
      <c r="AXP16" s="164"/>
      <c r="AXQ16" s="164"/>
      <c r="AXR16" s="164"/>
      <c r="AXS16" s="164"/>
      <c r="AXT16" s="164"/>
      <c r="AXU16" s="164"/>
      <c r="AXV16" s="164"/>
      <c r="AXW16" s="164"/>
      <c r="AXX16" s="164"/>
      <c r="AXY16" s="164"/>
      <c r="AXZ16" s="164"/>
      <c r="AYA16" s="164"/>
      <c r="AYB16" s="164"/>
      <c r="AYC16" s="164"/>
      <c r="AYD16" s="164"/>
      <c r="AYE16" s="164"/>
      <c r="AYF16" s="164"/>
      <c r="AYG16" s="164"/>
      <c r="AYH16" s="164"/>
      <c r="AYI16" s="164"/>
      <c r="AYJ16" s="164"/>
      <c r="AYK16" s="164"/>
      <c r="AYL16" s="164"/>
      <c r="AYM16" s="164"/>
      <c r="AYN16" s="164"/>
      <c r="AYO16" s="164"/>
      <c r="AYP16" s="164"/>
      <c r="AYQ16" s="164"/>
      <c r="AYR16" s="164"/>
      <c r="AYS16" s="164"/>
      <c r="AYT16" s="164"/>
      <c r="AYU16" s="164"/>
      <c r="AYV16" s="164"/>
      <c r="AYW16" s="164"/>
      <c r="AYX16" s="164"/>
      <c r="AYY16" s="164"/>
      <c r="AYZ16" s="164"/>
      <c r="AZA16" s="164"/>
      <c r="AZB16" s="164"/>
      <c r="AZC16" s="164"/>
      <c r="AZD16" s="164"/>
      <c r="AZE16" s="164"/>
      <c r="AZF16" s="164"/>
      <c r="AZG16" s="164"/>
      <c r="AZH16" s="164"/>
      <c r="AZI16" s="164"/>
      <c r="AZJ16" s="164"/>
      <c r="AZK16" s="164"/>
      <c r="AZL16" s="164"/>
      <c r="AZM16" s="164"/>
      <c r="AZN16" s="164"/>
      <c r="AZO16" s="164"/>
      <c r="AZP16" s="164"/>
      <c r="AZQ16" s="164"/>
      <c r="AZR16" s="164"/>
      <c r="AZS16" s="164"/>
      <c r="AZT16" s="164"/>
      <c r="AZU16" s="164"/>
      <c r="AZV16" s="164"/>
      <c r="AZW16" s="164"/>
      <c r="AZX16" s="164"/>
      <c r="AZY16" s="164"/>
      <c r="AZZ16" s="164"/>
      <c r="BAA16" s="164"/>
      <c r="BAB16" s="164"/>
      <c r="BAC16" s="164"/>
      <c r="BAD16" s="164"/>
      <c r="BAE16" s="164"/>
      <c r="BAF16" s="164"/>
      <c r="BAG16" s="164"/>
      <c r="BAH16" s="164"/>
      <c r="BAI16" s="164"/>
    </row>
    <row r="17" spans="1:1387" s="163" customFormat="1" ht="15.75" thickTop="1" x14ac:dyDescent="0.2">
      <c r="A17" s="600">
        <v>4</v>
      </c>
      <c r="B17" s="201" t="s">
        <v>1</v>
      </c>
      <c r="C17" s="632" t="s">
        <v>144</v>
      </c>
      <c r="D17" s="632" t="s">
        <v>199</v>
      </c>
      <c r="E17" s="632" t="s">
        <v>121</v>
      </c>
      <c r="F17" s="632" t="s">
        <v>145</v>
      </c>
      <c r="G17" s="632" t="s">
        <v>164</v>
      </c>
      <c r="H17" s="635" t="s">
        <v>159</v>
      </c>
      <c r="I17" s="613" t="s">
        <v>146</v>
      </c>
      <c r="J17" s="202"/>
      <c r="K17" s="203">
        <v>14</v>
      </c>
      <c r="L17" s="202"/>
      <c r="M17" s="203">
        <v>0</v>
      </c>
      <c r="N17" s="202"/>
      <c r="O17" s="203">
        <v>0</v>
      </c>
      <c r="P17" s="202"/>
      <c r="Q17" s="204">
        <v>0</v>
      </c>
      <c r="R17" s="202"/>
      <c r="S17" s="204">
        <v>0</v>
      </c>
      <c r="T17" s="202"/>
      <c r="U17" s="204">
        <v>0</v>
      </c>
      <c r="V17" s="202"/>
      <c r="W17" s="204">
        <v>0</v>
      </c>
      <c r="X17" s="202"/>
      <c r="Y17" s="204">
        <v>0</v>
      </c>
      <c r="Z17" s="202"/>
      <c r="AA17" s="219">
        <v>0</v>
      </c>
      <c r="AB17" s="202"/>
      <c r="AC17" s="204">
        <v>0</v>
      </c>
      <c r="AD17" s="202"/>
      <c r="AE17" s="204">
        <v>0</v>
      </c>
      <c r="AF17" s="202"/>
      <c r="AG17" s="204">
        <v>0</v>
      </c>
      <c r="AH17" s="202"/>
      <c r="AI17" s="204">
        <v>7</v>
      </c>
      <c r="AJ17" s="202" t="e">
        <f>AL17-AK17</f>
        <v>#VALUE!</v>
      </c>
      <c r="AK17" s="204">
        <v>14</v>
      </c>
      <c r="AL17" s="202" t="e">
        <f>AN17-AM17</f>
        <v>#VALUE!</v>
      </c>
      <c r="AM17" s="204">
        <v>2</v>
      </c>
      <c r="AN17" s="220" t="s">
        <v>206</v>
      </c>
      <c r="AO17" s="204"/>
      <c r="AP17" s="202"/>
      <c r="AQ17" s="221"/>
      <c r="AR17" s="204"/>
      <c r="AS17" s="206"/>
      <c r="AT17" s="206"/>
      <c r="AU17" s="206"/>
      <c r="AV17" s="226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4"/>
      <c r="GK17" s="164"/>
      <c r="GL17" s="164"/>
      <c r="GM17" s="164"/>
      <c r="GN17" s="164"/>
      <c r="GO17" s="164"/>
      <c r="GP17" s="164"/>
      <c r="GQ17" s="164"/>
      <c r="GR17" s="164"/>
      <c r="GS17" s="164"/>
      <c r="GT17" s="164"/>
      <c r="GU17" s="164"/>
      <c r="GV17" s="164"/>
      <c r="GW17" s="164"/>
      <c r="GX17" s="164"/>
      <c r="GY17" s="164"/>
      <c r="GZ17" s="164"/>
      <c r="HA17" s="164"/>
      <c r="HB17" s="164"/>
      <c r="HC17" s="164"/>
      <c r="HD17" s="164"/>
      <c r="HE17" s="164"/>
      <c r="HF17" s="164"/>
      <c r="HG17" s="164"/>
      <c r="HH17" s="164"/>
      <c r="HI17" s="164"/>
      <c r="HJ17" s="164"/>
      <c r="HK17" s="164"/>
      <c r="HL17" s="164"/>
      <c r="HM17" s="164"/>
      <c r="HN17" s="164"/>
      <c r="HO17" s="164"/>
      <c r="HP17" s="164"/>
      <c r="HQ17" s="164"/>
      <c r="HR17" s="164"/>
      <c r="HS17" s="164"/>
      <c r="HT17" s="164"/>
      <c r="HU17" s="164"/>
      <c r="HV17" s="164"/>
      <c r="HW17" s="164"/>
      <c r="HX17" s="164"/>
      <c r="HY17" s="164"/>
      <c r="HZ17" s="164"/>
      <c r="IA17" s="164"/>
      <c r="IB17" s="164"/>
      <c r="IC17" s="164"/>
      <c r="ID17" s="164"/>
      <c r="IE17" s="164"/>
      <c r="IF17" s="164"/>
      <c r="IG17" s="164"/>
      <c r="IH17" s="164"/>
      <c r="II17" s="164"/>
      <c r="IJ17" s="164"/>
      <c r="IK17" s="164"/>
      <c r="IL17" s="164"/>
      <c r="IM17" s="164"/>
      <c r="IN17" s="164"/>
      <c r="IO17" s="164"/>
      <c r="IP17" s="164"/>
      <c r="IQ17" s="164"/>
      <c r="IR17" s="164"/>
      <c r="IS17" s="164"/>
      <c r="IT17" s="164"/>
      <c r="IU17" s="164"/>
      <c r="IV17" s="164"/>
      <c r="IW17" s="164"/>
      <c r="IX17" s="164"/>
      <c r="IY17" s="164"/>
      <c r="IZ17" s="164"/>
      <c r="JA17" s="164"/>
      <c r="JB17" s="164"/>
      <c r="JC17" s="164"/>
      <c r="JD17" s="164"/>
      <c r="JE17" s="164"/>
      <c r="JF17" s="164"/>
      <c r="JG17" s="164"/>
      <c r="JH17" s="164"/>
      <c r="JI17" s="164"/>
      <c r="JJ17" s="164"/>
      <c r="JK17" s="164"/>
      <c r="JL17" s="164"/>
      <c r="JM17" s="164"/>
      <c r="JN17" s="164"/>
      <c r="JO17" s="164"/>
      <c r="JP17" s="164"/>
      <c r="JQ17" s="164"/>
      <c r="JR17" s="164"/>
      <c r="JS17" s="164"/>
      <c r="JT17" s="164"/>
      <c r="JU17" s="164"/>
      <c r="JV17" s="164"/>
      <c r="JW17" s="164"/>
      <c r="JX17" s="164"/>
      <c r="JY17" s="164"/>
      <c r="JZ17" s="164"/>
      <c r="KA17" s="164"/>
      <c r="KB17" s="164"/>
      <c r="KC17" s="164"/>
      <c r="KD17" s="164"/>
      <c r="KE17" s="164"/>
      <c r="KF17" s="164"/>
      <c r="KG17" s="164"/>
      <c r="KH17" s="164"/>
      <c r="KI17" s="164"/>
      <c r="KJ17" s="164"/>
      <c r="KK17" s="164"/>
      <c r="KL17" s="164"/>
      <c r="KM17" s="164"/>
      <c r="KN17" s="164"/>
      <c r="KO17" s="164"/>
      <c r="KP17" s="164"/>
      <c r="KQ17" s="164"/>
      <c r="KR17" s="164"/>
      <c r="KS17" s="164"/>
      <c r="KT17" s="164"/>
      <c r="KU17" s="164"/>
      <c r="KV17" s="164"/>
      <c r="KW17" s="164"/>
      <c r="KX17" s="164"/>
      <c r="KY17" s="164"/>
      <c r="KZ17" s="164"/>
      <c r="LA17" s="164"/>
      <c r="LB17" s="164"/>
      <c r="LC17" s="164"/>
      <c r="LD17" s="164"/>
      <c r="LE17" s="164"/>
      <c r="LF17" s="164"/>
      <c r="LG17" s="164"/>
      <c r="LH17" s="164"/>
      <c r="LI17" s="164"/>
      <c r="LJ17" s="164"/>
      <c r="LK17" s="164"/>
      <c r="LL17" s="164"/>
      <c r="LM17" s="164"/>
      <c r="LN17" s="164"/>
      <c r="LO17" s="164"/>
      <c r="LP17" s="164"/>
      <c r="LQ17" s="164"/>
      <c r="LR17" s="164"/>
      <c r="LS17" s="164"/>
      <c r="LT17" s="164"/>
      <c r="LU17" s="164"/>
      <c r="LV17" s="164"/>
      <c r="LW17" s="164"/>
      <c r="LX17" s="164"/>
      <c r="LY17" s="164"/>
      <c r="LZ17" s="164"/>
      <c r="MA17" s="164"/>
      <c r="MB17" s="164"/>
      <c r="MC17" s="164"/>
      <c r="MD17" s="164"/>
      <c r="ME17" s="164"/>
      <c r="MF17" s="164"/>
      <c r="MG17" s="164"/>
      <c r="MH17" s="164"/>
      <c r="MI17" s="164"/>
      <c r="MJ17" s="164"/>
      <c r="MK17" s="164"/>
      <c r="ML17" s="164"/>
      <c r="MM17" s="164"/>
      <c r="MN17" s="164"/>
      <c r="MO17" s="164"/>
      <c r="MP17" s="164"/>
      <c r="MQ17" s="164"/>
      <c r="MR17" s="164"/>
      <c r="MS17" s="164"/>
      <c r="MT17" s="164"/>
      <c r="MU17" s="164"/>
      <c r="MV17" s="164"/>
      <c r="MW17" s="164"/>
      <c r="MX17" s="164"/>
      <c r="MY17" s="164"/>
      <c r="MZ17" s="164"/>
      <c r="NA17" s="164"/>
      <c r="NB17" s="164"/>
      <c r="NC17" s="164"/>
      <c r="ND17" s="164"/>
      <c r="NE17" s="164"/>
      <c r="NF17" s="164"/>
      <c r="NG17" s="164"/>
      <c r="NH17" s="164"/>
      <c r="NI17" s="164"/>
      <c r="NJ17" s="164"/>
      <c r="NK17" s="164"/>
      <c r="NL17" s="164"/>
      <c r="NM17" s="164"/>
      <c r="NN17" s="164"/>
      <c r="NO17" s="164"/>
      <c r="NP17" s="164"/>
      <c r="NQ17" s="164"/>
      <c r="NR17" s="164"/>
      <c r="NS17" s="164"/>
      <c r="NT17" s="164"/>
      <c r="NU17" s="164"/>
      <c r="NV17" s="164"/>
      <c r="NW17" s="164"/>
      <c r="NX17" s="164"/>
      <c r="NY17" s="164"/>
      <c r="NZ17" s="164"/>
      <c r="OA17" s="164"/>
      <c r="OB17" s="164"/>
      <c r="OC17" s="164"/>
      <c r="OD17" s="164"/>
      <c r="OE17" s="164"/>
      <c r="OF17" s="164"/>
      <c r="OG17" s="164"/>
      <c r="OH17" s="164"/>
      <c r="OI17" s="164"/>
      <c r="OJ17" s="164"/>
      <c r="OK17" s="164"/>
      <c r="OL17" s="164"/>
      <c r="OM17" s="164"/>
      <c r="ON17" s="164"/>
      <c r="OO17" s="164"/>
      <c r="OP17" s="164"/>
      <c r="OQ17" s="164"/>
      <c r="OR17" s="164"/>
      <c r="OS17" s="164"/>
      <c r="OT17" s="164"/>
      <c r="OU17" s="164"/>
      <c r="OV17" s="164"/>
      <c r="OW17" s="164"/>
      <c r="OX17" s="164"/>
      <c r="OY17" s="164"/>
      <c r="OZ17" s="164"/>
      <c r="PA17" s="164"/>
      <c r="PB17" s="164"/>
      <c r="PC17" s="164"/>
      <c r="PD17" s="164"/>
      <c r="PE17" s="164"/>
      <c r="PF17" s="164"/>
      <c r="PG17" s="164"/>
      <c r="PH17" s="164"/>
      <c r="PI17" s="164"/>
      <c r="PJ17" s="164"/>
      <c r="PK17" s="164"/>
      <c r="PL17" s="164"/>
      <c r="PM17" s="164"/>
      <c r="PN17" s="164"/>
      <c r="PO17" s="164"/>
      <c r="PP17" s="164"/>
      <c r="PQ17" s="164"/>
      <c r="PR17" s="164"/>
      <c r="PS17" s="164"/>
      <c r="PT17" s="164"/>
      <c r="PU17" s="164"/>
      <c r="PV17" s="164"/>
      <c r="PW17" s="164"/>
      <c r="PX17" s="164"/>
      <c r="PY17" s="164"/>
      <c r="PZ17" s="164"/>
      <c r="QA17" s="164"/>
      <c r="QB17" s="164"/>
      <c r="QC17" s="164"/>
      <c r="QD17" s="164"/>
      <c r="QE17" s="164"/>
      <c r="QF17" s="164"/>
      <c r="QG17" s="164"/>
      <c r="QH17" s="164"/>
      <c r="QI17" s="164"/>
      <c r="QJ17" s="164"/>
      <c r="QK17" s="164"/>
      <c r="QL17" s="164"/>
      <c r="QM17" s="164"/>
      <c r="QN17" s="164"/>
      <c r="QO17" s="164"/>
      <c r="QP17" s="164"/>
      <c r="QQ17" s="164"/>
      <c r="QR17" s="164"/>
      <c r="QS17" s="164"/>
      <c r="QT17" s="164"/>
      <c r="QU17" s="164"/>
      <c r="QV17" s="164"/>
      <c r="QW17" s="164"/>
      <c r="QX17" s="164"/>
      <c r="QY17" s="164"/>
      <c r="QZ17" s="164"/>
      <c r="RA17" s="164"/>
      <c r="RB17" s="164"/>
      <c r="RC17" s="164"/>
      <c r="RD17" s="164"/>
      <c r="RE17" s="164"/>
      <c r="RF17" s="164"/>
      <c r="RG17" s="164"/>
      <c r="RH17" s="164"/>
      <c r="RI17" s="164"/>
      <c r="RJ17" s="164"/>
      <c r="RK17" s="164"/>
      <c r="RL17" s="164"/>
      <c r="RM17" s="164"/>
      <c r="RN17" s="164"/>
      <c r="RO17" s="164"/>
      <c r="RP17" s="164"/>
      <c r="RQ17" s="164"/>
      <c r="RR17" s="164"/>
      <c r="RS17" s="164"/>
      <c r="RT17" s="164"/>
      <c r="RU17" s="164"/>
      <c r="RV17" s="164"/>
      <c r="RW17" s="164"/>
      <c r="RX17" s="164"/>
      <c r="RY17" s="164"/>
      <c r="RZ17" s="164"/>
      <c r="SA17" s="164"/>
      <c r="SB17" s="164"/>
      <c r="SC17" s="164"/>
      <c r="SD17" s="164"/>
      <c r="SE17" s="164"/>
      <c r="SF17" s="164"/>
      <c r="SG17" s="164"/>
      <c r="SH17" s="164"/>
      <c r="SI17" s="164"/>
      <c r="SJ17" s="164"/>
      <c r="SK17" s="164"/>
      <c r="SL17" s="164"/>
      <c r="SM17" s="164"/>
      <c r="SN17" s="164"/>
      <c r="SO17" s="164"/>
      <c r="SP17" s="164"/>
      <c r="SQ17" s="164"/>
      <c r="SR17" s="164"/>
      <c r="SS17" s="164"/>
      <c r="ST17" s="164"/>
      <c r="SU17" s="164"/>
      <c r="SV17" s="164"/>
      <c r="SW17" s="164"/>
      <c r="SX17" s="164"/>
      <c r="SY17" s="164"/>
      <c r="SZ17" s="164"/>
      <c r="TA17" s="164"/>
      <c r="TB17" s="164"/>
      <c r="TC17" s="164"/>
      <c r="TD17" s="164"/>
      <c r="TE17" s="164"/>
      <c r="TF17" s="164"/>
      <c r="TG17" s="164"/>
      <c r="TH17" s="164"/>
      <c r="TI17" s="164"/>
      <c r="TJ17" s="164"/>
      <c r="TK17" s="164"/>
      <c r="TL17" s="164"/>
      <c r="TM17" s="164"/>
      <c r="TN17" s="164"/>
      <c r="TO17" s="164"/>
      <c r="TP17" s="164"/>
      <c r="TQ17" s="164"/>
      <c r="TR17" s="164"/>
      <c r="TS17" s="164"/>
      <c r="TT17" s="164"/>
      <c r="TU17" s="164"/>
      <c r="TV17" s="164"/>
      <c r="TW17" s="164"/>
      <c r="TX17" s="164"/>
      <c r="TY17" s="164"/>
      <c r="TZ17" s="164"/>
      <c r="UA17" s="164"/>
      <c r="UB17" s="164"/>
      <c r="UC17" s="164"/>
      <c r="UD17" s="164"/>
      <c r="UE17" s="164"/>
      <c r="UF17" s="164"/>
      <c r="UG17" s="164"/>
      <c r="UH17" s="164"/>
      <c r="UI17" s="164"/>
      <c r="UJ17" s="164"/>
      <c r="UK17" s="164"/>
      <c r="UL17" s="164"/>
      <c r="UM17" s="164"/>
      <c r="UN17" s="164"/>
      <c r="UO17" s="164"/>
      <c r="UP17" s="164"/>
      <c r="UQ17" s="164"/>
      <c r="UR17" s="164"/>
      <c r="US17" s="164"/>
      <c r="UT17" s="164"/>
      <c r="UU17" s="164"/>
      <c r="UV17" s="164"/>
      <c r="UW17" s="164"/>
      <c r="UX17" s="164"/>
      <c r="UY17" s="164"/>
      <c r="UZ17" s="164"/>
      <c r="VA17" s="164"/>
      <c r="VB17" s="164"/>
      <c r="VC17" s="164"/>
      <c r="VD17" s="164"/>
      <c r="VE17" s="164"/>
      <c r="VF17" s="164"/>
      <c r="VG17" s="164"/>
      <c r="VH17" s="164"/>
      <c r="VI17" s="164"/>
      <c r="VJ17" s="164"/>
      <c r="VK17" s="164"/>
      <c r="VL17" s="164"/>
      <c r="VM17" s="164"/>
      <c r="VN17" s="164"/>
      <c r="VO17" s="164"/>
      <c r="VP17" s="164"/>
      <c r="VQ17" s="164"/>
      <c r="VR17" s="164"/>
      <c r="VS17" s="164"/>
      <c r="VT17" s="164"/>
      <c r="VU17" s="164"/>
      <c r="VV17" s="164"/>
      <c r="VW17" s="164"/>
      <c r="VX17" s="164"/>
      <c r="VY17" s="164"/>
      <c r="VZ17" s="164"/>
      <c r="WA17" s="164"/>
      <c r="WB17" s="164"/>
      <c r="WC17" s="164"/>
      <c r="WD17" s="164"/>
      <c r="WE17" s="164"/>
      <c r="WF17" s="164"/>
      <c r="WG17" s="164"/>
      <c r="WH17" s="164"/>
      <c r="WI17" s="164"/>
      <c r="WJ17" s="164"/>
      <c r="WK17" s="164"/>
      <c r="WL17" s="164"/>
      <c r="WM17" s="164"/>
      <c r="WN17" s="164"/>
      <c r="WO17" s="164"/>
      <c r="WP17" s="164"/>
      <c r="WQ17" s="164"/>
      <c r="WR17" s="164"/>
      <c r="WS17" s="164"/>
      <c r="WT17" s="164"/>
      <c r="WU17" s="164"/>
      <c r="WV17" s="164"/>
      <c r="WW17" s="164"/>
      <c r="WX17" s="164"/>
      <c r="WY17" s="164"/>
      <c r="WZ17" s="164"/>
      <c r="XA17" s="164"/>
      <c r="XB17" s="164"/>
      <c r="XC17" s="164"/>
      <c r="XD17" s="164"/>
      <c r="XE17" s="164"/>
      <c r="XF17" s="164"/>
      <c r="XG17" s="164"/>
      <c r="XH17" s="164"/>
      <c r="XI17" s="164"/>
      <c r="XJ17" s="164"/>
      <c r="XK17" s="164"/>
      <c r="XL17" s="164"/>
      <c r="XM17" s="164"/>
      <c r="XN17" s="164"/>
      <c r="XO17" s="164"/>
      <c r="XP17" s="164"/>
      <c r="XQ17" s="164"/>
      <c r="XR17" s="164"/>
      <c r="XS17" s="164"/>
      <c r="XT17" s="164"/>
      <c r="XU17" s="164"/>
      <c r="XV17" s="164"/>
      <c r="XW17" s="164"/>
      <c r="XX17" s="164"/>
      <c r="XY17" s="164"/>
      <c r="XZ17" s="164"/>
      <c r="YA17" s="164"/>
      <c r="YB17" s="164"/>
      <c r="YC17" s="164"/>
      <c r="YD17" s="164"/>
      <c r="YE17" s="164"/>
      <c r="YF17" s="164"/>
      <c r="YG17" s="164"/>
      <c r="YH17" s="164"/>
      <c r="YI17" s="164"/>
      <c r="YJ17" s="164"/>
      <c r="YK17" s="164"/>
      <c r="YL17" s="164"/>
      <c r="YM17" s="164"/>
      <c r="YN17" s="164"/>
      <c r="YO17" s="164"/>
      <c r="YP17" s="164"/>
      <c r="YQ17" s="164"/>
      <c r="YR17" s="164"/>
      <c r="YS17" s="164"/>
      <c r="YT17" s="164"/>
      <c r="YU17" s="164"/>
      <c r="YV17" s="164"/>
      <c r="YW17" s="164"/>
      <c r="YX17" s="164"/>
      <c r="YY17" s="164"/>
      <c r="YZ17" s="164"/>
      <c r="ZA17" s="164"/>
      <c r="ZB17" s="164"/>
      <c r="ZC17" s="164"/>
      <c r="ZD17" s="164"/>
      <c r="ZE17" s="164"/>
      <c r="ZF17" s="164"/>
      <c r="ZG17" s="164"/>
      <c r="ZH17" s="164"/>
      <c r="ZI17" s="164"/>
      <c r="ZJ17" s="164"/>
      <c r="ZK17" s="164"/>
      <c r="ZL17" s="164"/>
      <c r="ZM17" s="164"/>
      <c r="ZN17" s="164"/>
      <c r="ZO17" s="164"/>
      <c r="ZP17" s="164"/>
      <c r="ZQ17" s="164"/>
      <c r="ZR17" s="164"/>
      <c r="ZS17" s="164"/>
      <c r="ZT17" s="164"/>
      <c r="ZU17" s="164"/>
      <c r="ZV17" s="164"/>
      <c r="ZW17" s="164"/>
      <c r="ZX17" s="164"/>
      <c r="ZY17" s="164"/>
      <c r="ZZ17" s="164"/>
      <c r="AAA17" s="164"/>
      <c r="AAB17" s="164"/>
      <c r="AAC17" s="164"/>
      <c r="AAD17" s="164"/>
      <c r="AAE17" s="164"/>
      <c r="AAF17" s="164"/>
      <c r="AAG17" s="164"/>
      <c r="AAH17" s="164"/>
      <c r="AAI17" s="164"/>
      <c r="AAJ17" s="164"/>
      <c r="AAK17" s="164"/>
      <c r="AAL17" s="164"/>
      <c r="AAM17" s="164"/>
      <c r="AAN17" s="164"/>
      <c r="AAO17" s="164"/>
      <c r="AAP17" s="164"/>
      <c r="AAQ17" s="164"/>
      <c r="AAR17" s="164"/>
      <c r="AAS17" s="164"/>
      <c r="AAT17" s="164"/>
      <c r="AAU17" s="164"/>
      <c r="AAV17" s="164"/>
      <c r="AAW17" s="164"/>
      <c r="AAX17" s="164"/>
      <c r="AAY17" s="164"/>
      <c r="AAZ17" s="164"/>
      <c r="ABA17" s="164"/>
      <c r="ABB17" s="164"/>
      <c r="ABC17" s="164"/>
      <c r="ABD17" s="164"/>
      <c r="ABE17" s="164"/>
      <c r="ABF17" s="164"/>
      <c r="ABG17" s="164"/>
      <c r="ABH17" s="164"/>
      <c r="ABI17" s="164"/>
      <c r="ABJ17" s="164"/>
      <c r="ABK17" s="164"/>
      <c r="ABL17" s="164"/>
      <c r="ABM17" s="164"/>
      <c r="ABN17" s="164"/>
      <c r="ABO17" s="164"/>
      <c r="ABP17" s="164"/>
      <c r="ABQ17" s="164"/>
      <c r="ABR17" s="164"/>
      <c r="ABS17" s="164"/>
      <c r="ABT17" s="164"/>
      <c r="ABU17" s="164"/>
      <c r="ABV17" s="164"/>
      <c r="ABW17" s="164"/>
      <c r="ABX17" s="164"/>
      <c r="ABY17" s="164"/>
      <c r="ABZ17" s="164"/>
      <c r="ACA17" s="164"/>
      <c r="ACB17" s="164"/>
      <c r="ACC17" s="164"/>
      <c r="ACD17" s="164"/>
      <c r="ACE17" s="164"/>
      <c r="ACF17" s="164"/>
      <c r="ACG17" s="164"/>
      <c r="ACH17" s="164"/>
      <c r="ACI17" s="164"/>
      <c r="ACJ17" s="164"/>
      <c r="ACK17" s="164"/>
      <c r="ACL17" s="164"/>
      <c r="ACM17" s="164"/>
      <c r="ACN17" s="164"/>
      <c r="ACO17" s="164"/>
      <c r="ACP17" s="164"/>
      <c r="ACQ17" s="164"/>
      <c r="ACR17" s="164"/>
      <c r="ACS17" s="164"/>
      <c r="ACT17" s="164"/>
      <c r="ACU17" s="164"/>
      <c r="ACV17" s="164"/>
      <c r="ACW17" s="164"/>
      <c r="ACX17" s="164"/>
      <c r="ACY17" s="164"/>
      <c r="ACZ17" s="164"/>
      <c r="ADA17" s="164"/>
      <c r="ADB17" s="164"/>
      <c r="ADC17" s="164"/>
      <c r="ADD17" s="164"/>
      <c r="ADE17" s="164"/>
      <c r="ADF17" s="164"/>
      <c r="ADG17" s="164"/>
      <c r="ADH17" s="164"/>
      <c r="ADI17" s="164"/>
      <c r="ADJ17" s="164"/>
      <c r="ADK17" s="164"/>
      <c r="ADL17" s="164"/>
      <c r="ADM17" s="164"/>
      <c r="ADN17" s="164"/>
      <c r="ADO17" s="164"/>
      <c r="ADP17" s="164"/>
      <c r="ADQ17" s="164"/>
      <c r="ADR17" s="164"/>
      <c r="ADS17" s="164"/>
      <c r="ADT17" s="164"/>
      <c r="ADU17" s="164"/>
      <c r="ADV17" s="164"/>
      <c r="ADW17" s="164"/>
      <c r="ADX17" s="164"/>
      <c r="ADY17" s="164"/>
      <c r="ADZ17" s="164"/>
      <c r="AEA17" s="164"/>
      <c r="AEB17" s="164"/>
      <c r="AEC17" s="164"/>
      <c r="AED17" s="164"/>
      <c r="AEE17" s="164"/>
      <c r="AEF17" s="164"/>
      <c r="AEG17" s="164"/>
      <c r="AEH17" s="164"/>
      <c r="AEI17" s="164"/>
      <c r="AEJ17" s="164"/>
      <c r="AEK17" s="164"/>
      <c r="AEL17" s="164"/>
      <c r="AEM17" s="164"/>
      <c r="AEN17" s="164"/>
      <c r="AEO17" s="164"/>
      <c r="AEP17" s="164"/>
      <c r="AEQ17" s="164"/>
      <c r="AER17" s="164"/>
      <c r="AES17" s="164"/>
      <c r="AET17" s="164"/>
      <c r="AEU17" s="164"/>
      <c r="AEV17" s="164"/>
      <c r="AEW17" s="164"/>
      <c r="AEX17" s="164"/>
      <c r="AEY17" s="164"/>
      <c r="AEZ17" s="164"/>
      <c r="AFA17" s="164"/>
      <c r="AFB17" s="164"/>
      <c r="AFC17" s="164"/>
      <c r="AFD17" s="164"/>
      <c r="AFE17" s="164"/>
      <c r="AFF17" s="164"/>
      <c r="AFG17" s="164"/>
      <c r="AFH17" s="164"/>
      <c r="AFI17" s="164"/>
      <c r="AFJ17" s="164"/>
      <c r="AFK17" s="164"/>
      <c r="AFL17" s="164"/>
      <c r="AFM17" s="164"/>
      <c r="AFN17" s="164"/>
      <c r="AFO17" s="164"/>
      <c r="AFP17" s="164"/>
      <c r="AFQ17" s="164"/>
      <c r="AFR17" s="164"/>
      <c r="AFS17" s="164"/>
      <c r="AFT17" s="164"/>
      <c r="AFU17" s="164"/>
      <c r="AFV17" s="164"/>
      <c r="AFW17" s="164"/>
      <c r="AFX17" s="164"/>
      <c r="AFY17" s="164"/>
      <c r="AFZ17" s="164"/>
      <c r="AGA17" s="164"/>
      <c r="AGB17" s="164"/>
      <c r="AGC17" s="164"/>
      <c r="AGD17" s="164"/>
      <c r="AGE17" s="164"/>
      <c r="AGF17" s="164"/>
      <c r="AGG17" s="164"/>
      <c r="AGH17" s="164"/>
      <c r="AGI17" s="164"/>
      <c r="AGJ17" s="164"/>
      <c r="AGK17" s="164"/>
      <c r="AGL17" s="164"/>
      <c r="AGM17" s="164"/>
      <c r="AGN17" s="164"/>
      <c r="AGO17" s="164"/>
      <c r="AGP17" s="164"/>
      <c r="AGQ17" s="164"/>
      <c r="AGR17" s="164"/>
      <c r="AGS17" s="164"/>
      <c r="AGT17" s="164"/>
      <c r="AGU17" s="164"/>
      <c r="AGV17" s="164"/>
      <c r="AGW17" s="164"/>
      <c r="AGX17" s="164"/>
      <c r="AGY17" s="164"/>
      <c r="AGZ17" s="164"/>
      <c r="AHA17" s="164"/>
      <c r="AHB17" s="164"/>
      <c r="AHC17" s="164"/>
      <c r="AHD17" s="164"/>
      <c r="AHE17" s="164"/>
      <c r="AHF17" s="164"/>
      <c r="AHG17" s="164"/>
      <c r="AHH17" s="164"/>
      <c r="AHI17" s="164"/>
      <c r="AHJ17" s="164"/>
      <c r="AHK17" s="164"/>
      <c r="AHL17" s="164"/>
      <c r="AHM17" s="164"/>
      <c r="AHN17" s="164"/>
      <c r="AHO17" s="164"/>
      <c r="AHP17" s="164"/>
      <c r="AHQ17" s="164"/>
      <c r="AHR17" s="164"/>
      <c r="AHS17" s="164"/>
      <c r="AHT17" s="164"/>
      <c r="AHU17" s="164"/>
      <c r="AHV17" s="164"/>
      <c r="AHW17" s="164"/>
      <c r="AHX17" s="164"/>
      <c r="AHY17" s="164"/>
      <c r="AHZ17" s="164"/>
      <c r="AIA17" s="164"/>
      <c r="AIB17" s="164"/>
      <c r="AIC17" s="164"/>
      <c r="AID17" s="164"/>
      <c r="AIE17" s="164"/>
      <c r="AIF17" s="164"/>
      <c r="AIG17" s="164"/>
      <c r="AIH17" s="164"/>
      <c r="AII17" s="164"/>
      <c r="AIJ17" s="164"/>
      <c r="AIK17" s="164"/>
      <c r="AIL17" s="164"/>
      <c r="AIM17" s="164"/>
      <c r="AIN17" s="164"/>
      <c r="AIO17" s="164"/>
      <c r="AIP17" s="164"/>
      <c r="AIQ17" s="164"/>
      <c r="AIR17" s="164"/>
      <c r="AIS17" s="164"/>
      <c r="AIT17" s="164"/>
      <c r="AIU17" s="164"/>
      <c r="AIV17" s="164"/>
      <c r="AIW17" s="164"/>
      <c r="AIX17" s="164"/>
      <c r="AIY17" s="164"/>
      <c r="AIZ17" s="164"/>
      <c r="AJA17" s="164"/>
      <c r="AJB17" s="164"/>
      <c r="AJC17" s="164"/>
      <c r="AJD17" s="164"/>
      <c r="AJE17" s="164"/>
      <c r="AJF17" s="164"/>
      <c r="AJG17" s="164"/>
      <c r="AJH17" s="164"/>
      <c r="AJI17" s="164"/>
      <c r="AJJ17" s="164"/>
      <c r="AJK17" s="164"/>
      <c r="AJL17" s="164"/>
      <c r="AJM17" s="164"/>
      <c r="AJN17" s="164"/>
      <c r="AJO17" s="164"/>
      <c r="AJP17" s="164"/>
      <c r="AJQ17" s="164"/>
      <c r="AJR17" s="164"/>
      <c r="AJS17" s="164"/>
      <c r="AJT17" s="164"/>
      <c r="AJU17" s="164"/>
      <c r="AJV17" s="164"/>
      <c r="AJW17" s="164"/>
      <c r="AJX17" s="164"/>
      <c r="AJY17" s="164"/>
      <c r="AJZ17" s="164"/>
      <c r="AKA17" s="164"/>
      <c r="AKB17" s="164"/>
      <c r="AKC17" s="164"/>
      <c r="AKD17" s="164"/>
      <c r="AKE17" s="164"/>
      <c r="AKF17" s="164"/>
      <c r="AKG17" s="164"/>
      <c r="AKH17" s="164"/>
      <c r="AKI17" s="164"/>
      <c r="AKJ17" s="164"/>
      <c r="AKK17" s="164"/>
      <c r="AKL17" s="164"/>
      <c r="AKM17" s="164"/>
      <c r="AKN17" s="164"/>
      <c r="AKO17" s="164"/>
      <c r="AKP17" s="164"/>
      <c r="AKQ17" s="164"/>
      <c r="AKR17" s="164"/>
      <c r="AKS17" s="164"/>
      <c r="AKT17" s="164"/>
      <c r="AKU17" s="164"/>
      <c r="AKV17" s="164"/>
      <c r="AKW17" s="164"/>
      <c r="AKX17" s="164"/>
      <c r="AKY17" s="164"/>
      <c r="AKZ17" s="164"/>
      <c r="ALA17" s="164"/>
      <c r="ALB17" s="164"/>
      <c r="ALC17" s="164"/>
      <c r="ALD17" s="164"/>
      <c r="ALE17" s="164"/>
      <c r="ALF17" s="164"/>
      <c r="ALG17" s="164"/>
      <c r="ALH17" s="164"/>
      <c r="ALI17" s="164"/>
      <c r="ALJ17" s="164"/>
      <c r="ALK17" s="164"/>
      <c r="ALL17" s="164"/>
      <c r="ALM17" s="164"/>
      <c r="ALN17" s="164"/>
      <c r="ALO17" s="164"/>
      <c r="ALP17" s="164"/>
      <c r="ALQ17" s="164"/>
      <c r="ALR17" s="164"/>
      <c r="ALS17" s="164"/>
      <c r="ALT17" s="164"/>
      <c r="ALU17" s="164"/>
      <c r="ALV17" s="164"/>
      <c r="ALW17" s="164"/>
      <c r="ALX17" s="164"/>
      <c r="ALY17" s="164"/>
      <c r="ALZ17" s="164"/>
      <c r="AMA17" s="164"/>
      <c r="AMB17" s="164"/>
      <c r="AMC17" s="164"/>
      <c r="AMD17" s="164"/>
      <c r="AME17" s="164"/>
      <c r="AMF17" s="164"/>
      <c r="AMG17" s="164"/>
      <c r="AMH17" s="164"/>
      <c r="AMI17" s="164"/>
      <c r="AMJ17" s="164"/>
      <c r="AMK17" s="164"/>
      <c r="AML17" s="164"/>
      <c r="AMM17" s="164"/>
      <c r="AMN17" s="164"/>
      <c r="AMO17" s="164"/>
      <c r="AMP17" s="164"/>
      <c r="AMQ17" s="164"/>
      <c r="AMR17" s="164"/>
      <c r="AMS17" s="164"/>
      <c r="AMT17" s="164"/>
      <c r="AMU17" s="164"/>
      <c r="AMV17" s="164"/>
      <c r="AMW17" s="164"/>
      <c r="AMX17" s="164"/>
      <c r="AMY17" s="164"/>
      <c r="AMZ17" s="164"/>
      <c r="ANA17" s="164"/>
      <c r="ANB17" s="164"/>
      <c r="ANC17" s="164"/>
      <c r="AND17" s="164"/>
      <c r="ANE17" s="164"/>
      <c r="ANF17" s="164"/>
      <c r="ANG17" s="164"/>
      <c r="ANH17" s="164"/>
      <c r="ANI17" s="164"/>
      <c r="ANJ17" s="164"/>
      <c r="ANK17" s="164"/>
      <c r="ANL17" s="164"/>
      <c r="ANM17" s="164"/>
      <c r="ANN17" s="164"/>
      <c r="ANO17" s="164"/>
      <c r="ANP17" s="164"/>
      <c r="ANQ17" s="164"/>
      <c r="ANR17" s="164"/>
      <c r="ANS17" s="164"/>
      <c r="ANT17" s="164"/>
      <c r="ANU17" s="164"/>
      <c r="ANV17" s="164"/>
      <c r="ANW17" s="164"/>
      <c r="ANX17" s="164"/>
      <c r="ANY17" s="164"/>
      <c r="ANZ17" s="164"/>
      <c r="AOA17" s="164"/>
      <c r="AOB17" s="164"/>
      <c r="AOC17" s="164"/>
      <c r="AOD17" s="164"/>
      <c r="AOE17" s="164"/>
      <c r="AOF17" s="164"/>
      <c r="AOG17" s="164"/>
      <c r="AOH17" s="164"/>
      <c r="AOI17" s="164"/>
      <c r="AOJ17" s="164"/>
      <c r="AOK17" s="164"/>
      <c r="AOL17" s="164"/>
      <c r="AOM17" s="164"/>
      <c r="AON17" s="164"/>
      <c r="AOO17" s="164"/>
      <c r="AOP17" s="164"/>
      <c r="AOQ17" s="164"/>
      <c r="AOR17" s="164"/>
      <c r="AOS17" s="164"/>
      <c r="AOT17" s="164"/>
      <c r="AOU17" s="164"/>
      <c r="AOV17" s="164"/>
      <c r="AOW17" s="164"/>
      <c r="AOX17" s="164"/>
      <c r="AOY17" s="164"/>
      <c r="AOZ17" s="164"/>
      <c r="APA17" s="164"/>
      <c r="APB17" s="164"/>
      <c r="APC17" s="164"/>
      <c r="APD17" s="164"/>
      <c r="APE17" s="164"/>
      <c r="APF17" s="164"/>
      <c r="APG17" s="164"/>
      <c r="APH17" s="164"/>
      <c r="API17" s="164"/>
      <c r="APJ17" s="164"/>
      <c r="APK17" s="164"/>
      <c r="APL17" s="164"/>
      <c r="APM17" s="164"/>
      <c r="APN17" s="164"/>
      <c r="APO17" s="164"/>
      <c r="APP17" s="164"/>
      <c r="APQ17" s="164"/>
      <c r="APR17" s="164"/>
      <c r="APS17" s="164"/>
      <c r="APT17" s="164"/>
      <c r="APU17" s="164"/>
      <c r="APV17" s="164"/>
      <c r="APW17" s="164"/>
      <c r="APX17" s="164"/>
      <c r="APY17" s="164"/>
      <c r="APZ17" s="164"/>
      <c r="AQA17" s="164"/>
      <c r="AQB17" s="164"/>
      <c r="AQC17" s="164"/>
      <c r="AQD17" s="164"/>
      <c r="AQE17" s="164"/>
      <c r="AQF17" s="164"/>
      <c r="AQG17" s="164"/>
      <c r="AQH17" s="164"/>
      <c r="AQI17" s="164"/>
      <c r="AQJ17" s="164"/>
      <c r="AQK17" s="164"/>
      <c r="AQL17" s="164"/>
      <c r="AQM17" s="164"/>
      <c r="AQN17" s="164"/>
      <c r="AQO17" s="164"/>
      <c r="AQP17" s="164"/>
      <c r="AQQ17" s="164"/>
      <c r="AQR17" s="164"/>
      <c r="AQS17" s="164"/>
      <c r="AQT17" s="164"/>
      <c r="AQU17" s="164"/>
      <c r="AQV17" s="164"/>
      <c r="AQW17" s="164"/>
      <c r="AQX17" s="164"/>
      <c r="AQY17" s="164"/>
      <c r="AQZ17" s="164"/>
      <c r="ARA17" s="164"/>
      <c r="ARB17" s="164"/>
      <c r="ARC17" s="164"/>
      <c r="ARD17" s="164"/>
      <c r="ARE17" s="164"/>
      <c r="ARF17" s="164"/>
      <c r="ARG17" s="164"/>
      <c r="ARH17" s="164"/>
      <c r="ARI17" s="164"/>
      <c r="ARJ17" s="164"/>
      <c r="ARK17" s="164"/>
      <c r="ARL17" s="164"/>
      <c r="ARM17" s="164"/>
      <c r="ARN17" s="164"/>
      <c r="ARO17" s="164"/>
      <c r="ARP17" s="164"/>
      <c r="ARQ17" s="164"/>
      <c r="ARR17" s="164"/>
      <c r="ARS17" s="164"/>
      <c r="ART17" s="164"/>
      <c r="ARU17" s="164"/>
      <c r="ARV17" s="164"/>
      <c r="ARW17" s="164"/>
      <c r="ARX17" s="164"/>
      <c r="ARY17" s="164"/>
      <c r="ARZ17" s="164"/>
      <c r="ASA17" s="164"/>
      <c r="ASB17" s="164"/>
      <c r="ASC17" s="164"/>
      <c r="ASD17" s="164"/>
      <c r="ASE17" s="164"/>
      <c r="ASF17" s="164"/>
      <c r="ASG17" s="164"/>
      <c r="ASH17" s="164"/>
      <c r="ASI17" s="164"/>
      <c r="ASJ17" s="164"/>
      <c r="ASK17" s="164"/>
      <c r="ASL17" s="164"/>
      <c r="ASM17" s="164"/>
      <c r="ASN17" s="164"/>
      <c r="ASO17" s="164"/>
      <c r="ASP17" s="164"/>
      <c r="ASQ17" s="164"/>
      <c r="ASR17" s="164"/>
      <c r="ASS17" s="164"/>
      <c r="AST17" s="164"/>
      <c r="ASU17" s="164"/>
      <c r="ASV17" s="164"/>
      <c r="ASW17" s="164"/>
      <c r="ASX17" s="164"/>
      <c r="ASY17" s="164"/>
      <c r="ASZ17" s="164"/>
      <c r="ATA17" s="164"/>
      <c r="ATB17" s="164"/>
      <c r="ATC17" s="164"/>
      <c r="ATD17" s="164"/>
      <c r="ATE17" s="164"/>
      <c r="ATF17" s="164"/>
      <c r="ATG17" s="164"/>
      <c r="ATH17" s="164"/>
      <c r="ATI17" s="164"/>
      <c r="ATJ17" s="164"/>
      <c r="ATK17" s="164"/>
      <c r="ATL17" s="164"/>
      <c r="ATM17" s="164"/>
      <c r="ATN17" s="164"/>
      <c r="ATO17" s="164"/>
      <c r="ATP17" s="164"/>
      <c r="ATQ17" s="164"/>
      <c r="ATR17" s="164"/>
      <c r="ATS17" s="164"/>
      <c r="ATT17" s="164"/>
      <c r="ATU17" s="164"/>
      <c r="ATV17" s="164"/>
      <c r="ATW17" s="164"/>
      <c r="ATX17" s="164"/>
      <c r="ATY17" s="164"/>
      <c r="ATZ17" s="164"/>
      <c r="AUA17" s="164"/>
      <c r="AUB17" s="164"/>
      <c r="AUC17" s="164"/>
      <c r="AUD17" s="164"/>
      <c r="AUE17" s="164"/>
      <c r="AUF17" s="164"/>
      <c r="AUG17" s="164"/>
      <c r="AUH17" s="164"/>
      <c r="AUI17" s="164"/>
      <c r="AUJ17" s="164"/>
      <c r="AUK17" s="164"/>
      <c r="AUL17" s="164"/>
      <c r="AUM17" s="164"/>
      <c r="AUN17" s="164"/>
      <c r="AUO17" s="164"/>
      <c r="AUP17" s="164"/>
      <c r="AUQ17" s="164"/>
      <c r="AUR17" s="164"/>
      <c r="AUS17" s="164"/>
      <c r="AUT17" s="164"/>
      <c r="AUU17" s="164"/>
      <c r="AUV17" s="164"/>
      <c r="AUW17" s="164"/>
      <c r="AUX17" s="164"/>
      <c r="AUY17" s="164"/>
      <c r="AUZ17" s="164"/>
      <c r="AVA17" s="164"/>
      <c r="AVB17" s="164"/>
      <c r="AVC17" s="164"/>
      <c r="AVD17" s="164"/>
      <c r="AVE17" s="164"/>
      <c r="AVF17" s="164"/>
      <c r="AVG17" s="164"/>
      <c r="AVH17" s="164"/>
      <c r="AVI17" s="164"/>
      <c r="AVJ17" s="164"/>
      <c r="AVK17" s="164"/>
      <c r="AVL17" s="164"/>
      <c r="AVM17" s="164"/>
      <c r="AVN17" s="164"/>
      <c r="AVO17" s="164"/>
      <c r="AVP17" s="164"/>
      <c r="AVQ17" s="164"/>
      <c r="AVR17" s="164"/>
      <c r="AVS17" s="164"/>
      <c r="AVT17" s="164"/>
      <c r="AVU17" s="164"/>
      <c r="AVV17" s="164"/>
      <c r="AVW17" s="164"/>
      <c r="AVX17" s="164"/>
      <c r="AVY17" s="164"/>
      <c r="AVZ17" s="164"/>
      <c r="AWA17" s="164"/>
      <c r="AWB17" s="164"/>
      <c r="AWC17" s="164"/>
      <c r="AWD17" s="164"/>
      <c r="AWE17" s="164"/>
      <c r="AWF17" s="164"/>
      <c r="AWG17" s="164"/>
      <c r="AWH17" s="164"/>
      <c r="AWI17" s="164"/>
      <c r="AWJ17" s="164"/>
      <c r="AWK17" s="164"/>
      <c r="AWL17" s="164"/>
      <c r="AWM17" s="164"/>
      <c r="AWN17" s="164"/>
      <c r="AWO17" s="164"/>
      <c r="AWP17" s="164"/>
      <c r="AWQ17" s="164"/>
      <c r="AWR17" s="164"/>
      <c r="AWS17" s="164"/>
      <c r="AWT17" s="164"/>
      <c r="AWU17" s="164"/>
      <c r="AWV17" s="164"/>
      <c r="AWW17" s="164"/>
      <c r="AWX17" s="164"/>
      <c r="AWY17" s="164"/>
      <c r="AWZ17" s="164"/>
      <c r="AXA17" s="164"/>
      <c r="AXB17" s="164"/>
      <c r="AXC17" s="164"/>
      <c r="AXD17" s="164"/>
      <c r="AXE17" s="164"/>
      <c r="AXF17" s="164"/>
      <c r="AXG17" s="164"/>
      <c r="AXH17" s="164"/>
      <c r="AXI17" s="164"/>
      <c r="AXJ17" s="164"/>
      <c r="AXK17" s="164"/>
      <c r="AXL17" s="164"/>
      <c r="AXM17" s="164"/>
      <c r="AXN17" s="164"/>
      <c r="AXO17" s="164"/>
      <c r="AXP17" s="164"/>
      <c r="AXQ17" s="164"/>
      <c r="AXR17" s="164"/>
      <c r="AXS17" s="164"/>
      <c r="AXT17" s="164"/>
      <c r="AXU17" s="164"/>
      <c r="AXV17" s="164"/>
      <c r="AXW17" s="164"/>
      <c r="AXX17" s="164"/>
      <c r="AXY17" s="164"/>
      <c r="AXZ17" s="164"/>
      <c r="AYA17" s="164"/>
      <c r="AYB17" s="164"/>
      <c r="AYC17" s="164"/>
      <c r="AYD17" s="164"/>
      <c r="AYE17" s="164"/>
      <c r="AYF17" s="164"/>
      <c r="AYG17" s="164"/>
      <c r="AYH17" s="164"/>
      <c r="AYI17" s="164"/>
      <c r="AYJ17" s="164"/>
      <c r="AYK17" s="164"/>
      <c r="AYL17" s="164"/>
      <c r="AYM17" s="164"/>
      <c r="AYN17" s="164"/>
      <c r="AYO17" s="164"/>
      <c r="AYP17" s="164"/>
      <c r="AYQ17" s="164"/>
      <c r="AYR17" s="164"/>
      <c r="AYS17" s="164"/>
      <c r="AYT17" s="164"/>
      <c r="AYU17" s="164"/>
      <c r="AYV17" s="164"/>
      <c r="AYW17" s="164"/>
      <c r="AYX17" s="164"/>
      <c r="AYY17" s="164"/>
      <c r="AYZ17" s="164"/>
      <c r="AZA17" s="164"/>
      <c r="AZB17" s="164"/>
      <c r="AZC17" s="164"/>
      <c r="AZD17" s="164"/>
      <c r="AZE17" s="164"/>
      <c r="AZF17" s="164"/>
      <c r="AZG17" s="164"/>
      <c r="AZH17" s="164"/>
      <c r="AZI17" s="164"/>
      <c r="AZJ17" s="164"/>
      <c r="AZK17" s="164"/>
      <c r="AZL17" s="164"/>
      <c r="AZM17" s="164"/>
      <c r="AZN17" s="164"/>
      <c r="AZO17" s="164"/>
      <c r="AZP17" s="164"/>
      <c r="AZQ17" s="164"/>
      <c r="AZR17" s="164"/>
      <c r="AZS17" s="164"/>
      <c r="AZT17" s="164"/>
      <c r="AZU17" s="164"/>
      <c r="AZV17" s="164"/>
      <c r="AZW17" s="164"/>
      <c r="AZX17" s="164"/>
      <c r="AZY17" s="164"/>
      <c r="AZZ17" s="164"/>
      <c r="BAA17" s="164"/>
      <c r="BAB17" s="164"/>
      <c r="BAC17" s="164"/>
      <c r="BAD17" s="164"/>
      <c r="BAE17" s="164"/>
      <c r="BAF17" s="164"/>
      <c r="BAG17" s="164"/>
      <c r="BAH17" s="164"/>
      <c r="BAI17" s="164"/>
    </row>
    <row r="18" spans="1:1387" s="164" customFormat="1" ht="15" x14ac:dyDescent="0.2">
      <c r="A18" s="601"/>
      <c r="B18" s="165" t="s">
        <v>2</v>
      </c>
      <c r="C18" s="633"/>
      <c r="D18" s="633"/>
      <c r="E18" s="633"/>
      <c r="F18" s="633"/>
      <c r="G18" s="633"/>
      <c r="H18" s="636"/>
      <c r="I18" s="614"/>
      <c r="J18" s="128"/>
      <c r="K18" s="129"/>
      <c r="L18" s="5"/>
      <c r="M18" s="129"/>
      <c r="N18" s="5"/>
      <c r="O18" s="129"/>
      <c r="P18" s="5"/>
      <c r="Q18" s="21"/>
      <c r="R18" s="5"/>
      <c r="S18" s="21"/>
      <c r="T18" s="5"/>
      <c r="U18" s="21"/>
      <c r="V18" s="5"/>
      <c r="W18" s="21"/>
      <c r="X18" s="5"/>
      <c r="Y18" s="21"/>
      <c r="Z18" s="5"/>
      <c r="AA18" s="142"/>
      <c r="AB18" s="5"/>
      <c r="AC18" s="21"/>
      <c r="AD18" s="5"/>
      <c r="AE18" s="21"/>
      <c r="AF18" s="5"/>
      <c r="AG18" s="21"/>
      <c r="AH18" s="5"/>
      <c r="AI18" s="21"/>
      <c r="AJ18" s="5"/>
      <c r="AK18" s="21"/>
      <c r="AL18" s="5"/>
      <c r="AM18" s="21"/>
      <c r="AN18" s="5"/>
      <c r="AO18" s="21"/>
      <c r="AP18" s="5"/>
      <c r="AQ18" s="21"/>
      <c r="AR18" s="21"/>
      <c r="AS18" s="22"/>
      <c r="AT18" s="22"/>
      <c r="AU18" s="22"/>
      <c r="AV18" s="227"/>
    </row>
    <row r="19" spans="1:1387" s="152" customFormat="1" ht="32.25" thickBot="1" x14ac:dyDescent="0.25">
      <c r="A19" s="602"/>
      <c r="B19" s="210" t="s">
        <v>0</v>
      </c>
      <c r="C19" s="634"/>
      <c r="D19" s="634"/>
      <c r="E19" s="634"/>
      <c r="F19" s="634"/>
      <c r="G19" s="634"/>
      <c r="H19" s="637"/>
      <c r="I19" s="615"/>
      <c r="J19" s="211"/>
      <c r="K19" s="212"/>
      <c r="L19" s="211"/>
      <c r="M19" s="212"/>
      <c r="N19" s="211"/>
      <c r="O19" s="212"/>
      <c r="P19" s="211"/>
      <c r="Q19" s="212"/>
      <c r="R19" s="211"/>
      <c r="S19" s="212"/>
      <c r="T19" s="211"/>
      <c r="U19" s="212"/>
      <c r="V19" s="211"/>
      <c r="W19" s="212"/>
      <c r="X19" s="211"/>
      <c r="Y19" s="212"/>
      <c r="Z19" s="211"/>
      <c r="AA19" s="212"/>
      <c r="AB19" s="211"/>
      <c r="AC19" s="212"/>
      <c r="AD19" s="211"/>
      <c r="AE19" s="212"/>
      <c r="AF19" s="211"/>
      <c r="AG19" s="212"/>
      <c r="AH19" s="211"/>
      <c r="AI19" s="212"/>
      <c r="AJ19" s="211"/>
      <c r="AK19" s="212"/>
      <c r="AL19" s="211"/>
      <c r="AM19" s="212"/>
      <c r="AN19" s="211">
        <v>41295</v>
      </c>
      <c r="AO19" s="212"/>
      <c r="AP19" s="211"/>
      <c r="AQ19" s="214"/>
      <c r="AR19" s="223"/>
      <c r="AS19" s="224"/>
      <c r="AT19" s="216"/>
      <c r="AU19" s="360" t="s">
        <v>205</v>
      </c>
      <c r="AV19" s="228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4"/>
      <c r="GK19" s="164"/>
      <c r="GL19" s="164"/>
      <c r="GM19" s="164"/>
      <c r="GN19" s="164"/>
      <c r="GO19" s="164"/>
      <c r="GP19" s="164"/>
      <c r="GQ19" s="164"/>
      <c r="GR19" s="164"/>
      <c r="GS19" s="164"/>
      <c r="GT19" s="164"/>
      <c r="GU19" s="164"/>
      <c r="GV19" s="164"/>
      <c r="GW19" s="164"/>
      <c r="GX19" s="164"/>
      <c r="GY19" s="164"/>
      <c r="GZ19" s="164"/>
      <c r="HA19" s="164"/>
      <c r="HB19" s="164"/>
      <c r="HC19" s="164"/>
      <c r="HD19" s="164"/>
      <c r="HE19" s="164"/>
      <c r="HF19" s="164"/>
      <c r="HG19" s="164"/>
      <c r="HH19" s="164"/>
      <c r="HI19" s="164"/>
      <c r="HJ19" s="164"/>
      <c r="HK19" s="164"/>
      <c r="HL19" s="164"/>
      <c r="HM19" s="164"/>
      <c r="HN19" s="164"/>
      <c r="HO19" s="164"/>
      <c r="HP19" s="164"/>
      <c r="HQ19" s="164"/>
      <c r="HR19" s="164"/>
      <c r="HS19" s="164"/>
      <c r="HT19" s="164"/>
      <c r="HU19" s="164"/>
      <c r="HV19" s="164"/>
      <c r="HW19" s="164"/>
      <c r="HX19" s="164"/>
      <c r="HY19" s="164"/>
      <c r="HZ19" s="164"/>
      <c r="IA19" s="164"/>
      <c r="IB19" s="164"/>
      <c r="IC19" s="164"/>
      <c r="ID19" s="164"/>
      <c r="IE19" s="164"/>
      <c r="IF19" s="164"/>
      <c r="IG19" s="164"/>
      <c r="IH19" s="164"/>
      <c r="II19" s="164"/>
      <c r="IJ19" s="164"/>
      <c r="IK19" s="164"/>
      <c r="IL19" s="164"/>
      <c r="IM19" s="164"/>
      <c r="IN19" s="164"/>
      <c r="IO19" s="164"/>
      <c r="IP19" s="164"/>
      <c r="IQ19" s="164"/>
      <c r="IR19" s="164"/>
      <c r="IS19" s="164"/>
      <c r="IT19" s="164"/>
      <c r="IU19" s="164"/>
      <c r="IV19" s="164"/>
      <c r="IW19" s="164"/>
      <c r="IX19" s="164"/>
      <c r="IY19" s="164"/>
      <c r="IZ19" s="164"/>
      <c r="JA19" s="164"/>
      <c r="JB19" s="164"/>
      <c r="JC19" s="164"/>
      <c r="JD19" s="164"/>
      <c r="JE19" s="164"/>
      <c r="JF19" s="164"/>
      <c r="JG19" s="164"/>
      <c r="JH19" s="164"/>
      <c r="JI19" s="164"/>
      <c r="JJ19" s="164"/>
      <c r="JK19" s="164"/>
      <c r="JL19" s="164"/>
      <c r="JM19" s="164"/>
      <c r="JN19" s="164"/>
      <c r="JO19" s="164"/>
      <c r="JP19" s="164"/>
      <c r="JQ19" s="164"/>
      <c r="JR19" s="164"/>
      <c r="JS19" s="164"/>
      <c r="JT19" s="164"/>
      <c r="JU19" s="164"/>
      <c r="JV19" s="164"/>
      <c r="JW19" s="164"/>
      <c r="JX19" s="164"/>
      <c r="JY19" s="164"/>
      <c r="JZ19" s="164"/>
      <c r="KA19" s="164"/>
      <c r="KB19" s="164"/>
      <c r="KC19" s="164"/>
      <c r="KD19" s="164"/>
      <c r="KE19" s="164"/>
      <c r="KF19" s="164"/>
      <c r="KG19" s="164"/>
      <c r="KH19" s="164"/>
      <c r="KI19" s="164"/>
      <c r="KJ19" s="164"/>
      <c r="KK19" s="164"/>
      <c r="KL19" s="164"/>
      <c r="KM19" s="164"/>
      <c r="KN19" s="164"/>
      <c r="KO19" s="164"/>
      <c r="KP19" s="164"/>
      <c r="KQ19" s="164"/>
      <c r="KR19" s="164"/>
      <c r="KS19" s="164"/>
      <c r="KT19" s="164"/>
      <c r="KU19" s="164"/>
      <c r="KV19" s="164"/>
      <c r="KW19" s="164"/>
      <c r="KX19" s="164"/>
      <c r="KY19" s="164"/>
      <c r="KZ19" s="164"/>
      <c r="LA19" s="164"/>
      <c r="LB19" s="164"/>
      <c r="LC19" s="164"/>
      <c r="LD19" s="164"/>
      <c r="LE19" s="164"/>
      <c r="LF19" s="164"/>
      <c r="LG19" s="164"/>
      <c r="LH19" s="164"/>
      <c r="LI19" s="164"/>
      <c r="LJ19" s="164"/>
      <c r="LK19" s="164"/>
      <c r="LL19" s="164"/>
      <c r="LM19" s="164"/>
      <c r="LN19" s="164"/>
      <c r="LO19" s="164"/>
      <c r="LP19" s="164"/>
      <c r="LQ19" s="164"/>
      <c r="LR19" s="164"/>
      <c r="LS19" s="164"/>
      <c r="LT19" s="164"/>
      <c r="LU19" s="164"/>
      <c r="LV19" s="164"/>
      <c r="LW19" s="164"/>
      <c r="LX19" s="164"/>
      <c r="LY19" s="164"/>
      <c r="LZ19" s="164"/>
      <c r="MA19" s="164"/>
      <c r="MB19" s="164"/>
      <c r="MC19" s="164"/>
      <c r="MD19" s="164"/>
      <c r="ME19" s="164"/>
      <c r="MF19" s="164"/>
      <c r="MG19" s="164"/>
      <c r="MH19" s="164"/>
      <c r="MI19" s="164"/>
      <c r="MJ19" s="164"/>
      <c r="MK19" s="164"/>
      <c r="ML19" s="164"/>
      <c r="MM19" s="164"/>
      <c r="MN19" s="164"/>
      <c r="MO19" s="164"/>
      <c r="MP19" s="164"/>
      <c r="MQ19" s="164"/>
      <c r="MR19" s="164"/>
      <c r="MS19" s="164"/>
      <c r="MT19" s="164"/>
      <c r="MU19" s="164"/>
      <c r="MV19" s="164"/>
      <c r="MW19" s="164"/>
      <c r="MX19" s="164"/>
      <c r="MY19" s="164"/>
      <c r="MZ19" s="164"/>
      <c r="NA19" s="164"/>
      <c r="NB19" s="164"/>
      <c r="NC19" s="164"/>
      <c r="ND19" s="164"/>
      <c r="NE19" s="164"/>
      <c r="NF19" s="164"/>
      <c r="NG19" s="164"/>
      <c r="NH19" s="164"/>
      <c r="NI19" s="164"/>
      <c r="NJ19" s="164"/>
      <c r="NK19" s="164"/>
      <c r="NL19" s="164"/>
      <c r="NM19" s="164"/>
      <c r="NN19" s="164"/>
      <c r="NO19" s="164"/>
      <c r="NP19" s="164"/>
      <c r="NQ19" s="164"/>
      <c r="NR19" s="164"/>
      <c r="NS19" s="164"/>
      <c r="NT19" s="164"/>
      <c r="NU19" s="164"/>
      <c r="NV19" s="164"/>
      <c r="NW19" s="164"/>
      <c r="NX19" s="164"/>
      <c r="NY19" s="164"/>
      <c r="NZ19" s="164"/>
      <c r="OA19" s="164"/>
      <c r="OB19" s="164"/>
      <c r="OC19" s="164"/>
      <c r="OD19" s="164"/>
      <c r="OE19" s="164"/>
      <c r="OF19" s="164"/>
      <c r="OG19" s="164"/>
      <c r="OH19" s="164"/>
      <c r="OI19" s="164"/>
      <c r="OJ19" s="164"/>
      <c r="OK19" s="164"/>
      <c r="OL19" s="164"/>
      <c r="OM19" s="164"/>
      <c r="ON19" s="164"/>
      <c r="OO19" s="164"/>
      <c r="OP19" s="164"/>
      <c r="OQ19" s="164"/>
      <c r="OR19" s="164"/>
      <c r="OS19" s="164"/>
      <c r="OT19" s="164"/>
      <c r="OU19" s="164"/>
      <c r="OV19" s="164"/>
      <c r="OW19" s="164"/>
      <c r="OX19" s="164"/>
      <c r="OY19" s="164"/>
      <c r="OZ19" s="164"/>
      <c r="PA19" s="164"/>
      <c r="PB19" s="164"/>
      <c r="PC19" s="164"/>
      <c r="PD19" s="164"/>
      <c r="PE19" s="164"/>
      <c r="PF19" s="164"/>
      <c r="PG19" s="164"/>
      <c r="PH19" s="164"/>
      <c r="PI19" s="164"/>
      <c r="PJ19" s="164"/>
      <c r="PK19" s="164"/>
      <c r="PL19" s="164"/>
      <c r="PM19" s="164"/>
      <c r="PN19" s="164"/>
      <c r="PO19" s="164"/>
      <c r="PP19" s="164"/>
      <c r="PQ19" s="164"/>
      <c r="PR19" s="164"/>
      <c r="PS19" s="164"/>
      <c r="PT19" s="164"/>
      <c r="PU19" s="164"/>
      <c r="PV19" s="164"/>
      <c r="PW19" s="164"/>
      <c r="PX19" s="164"/>
      <c r="PY19" s="164"/>
      <c r="PZ19" s="164"/>
      <c r="QA19" s="164"/>
      <c r="QB19" s="164"/>
      <c r="QC19" s="164"/>
      <c r="QD19" s="164"/>
      <c r="QE19" s="164"/>
      <c r="QF19" s="164"/>
      <c r="QG19" s="164"/>
      <c r="QH19" s="164"/>
      <c r="QI19" s="164"/>
      <c r="QJ19" s="164"/>
      <c r="QK19" s="164"/>
      <c r="QL19" s="164"/>
      <c r="QM19" s="164"/>
      <c r="QN19" s="164"/>
      <c r="QO19" s="164"/>
      <c r="QP19" s="164"/>
      <c r="QQ19" s="164"/>
      <c r="QR19" s="164"/>
      <c r="QS19" s="164"/>
      <c r="QT19" s="164"/>
      <c r="QU19" s="164"/>
      <c r="QV19" s="164"/>
      <c r="QW19" s="164"/>
      <c r="QX19" s="164"/>
      <c r="QY19" s="164"/>
      <c r="QZ19" s="164"/>
      <c r="RA19" s="164"/>
      <c r="RB19" s="164"/>
      <c r="RC19" s="164"/>
      <c r="RD19" s="164"/>
      <c r="RE19" s="164"/>
      <c r="RF19" s="164"/>
      <c r="RG19" s="164"/>
      <c r="RH19" s="164"/>
      <c r="RI19" s="164"/>
      <c r="RJ19" s="164"/>
      <c r="RK19" s="164"/>
      <c r="RL19" s="164"/>
      <c r="RM19" s="164"/>
      <c r="RN19" s="164"/>
      <c r="RO19" s="164"/>
      <c r="RP19" s="164"/>
      <c r="RQ19" s="164"/>
      <c r="RR19" s="164"/>
      <c r="RS19" s="164"/>
      <c r="RT19" s="164"/>
      <c r="RU19" s="164"/>
      <c r="RV19" s="164"/>
      <c r="RW19" s="164"/>
      <c r="RX19" s="164"/>
      <c r="RY19" s="164"/>
      <c r="RZ19" s="164"/>
      <c r="SA19" s="164"/>
      <c r="SB19" s="164"/>
      <c r="SC19" s="164"/>
      <c r="SD19" s="164"/>
      <c r="SE19" s="164"/>
      <c r="SF19" s="164"/>
      <c r="SG19" s="164"/>
      <c r="SH19" s="164"/>
      <c r="SI19" s="164"/>
      <c r="SJ19" s="164"/>
      <c r="SK19" s="164"/>
      <c r="SL19" s="164"/>
      <c r="SM19" s="164"/>
      <c r="SN19" s="164"/>
      <c r="SO19" s="164"/>
      <c r="SP19" s="164"/>
      <c r="SQ19" s="164"/>
      <c r="SR19" s="164"/>
      <c r="SS19" s="164"/>
      <c r="ST19" s="164"/>
      <c r="SU19" s="164"/>
      <c r="SV19" s="164"/>
      <c r="SW19" s="164"/>
      <c r="SX19" s="164"/>
      <c r="SY19" s="164"/>
      <c r="SZ19" s="164"/>
      <c r="TA19" s="164"/>
      <c r="TB19" s="164"/>
      <c r="TC19" s="164"/>
      <c r="TD19" s="164"/>
      <c r="TE19" s="164"/>
      <c r="TF19" s="164"/>
      <c r="TG19" s="164"/>
      <c r="TH19" s="164"/>
      <c r="TI19" s="164"/>
      <c r="TJ19" s="164"/>
      <c r="TK19" s="164"/>
      <c r="TL19" s="164"/>
      <c r="TM19" s="164"/>
      <c r="TN19" s="164"/>
      <c r="TO19" s="164"/>
      <c r="TP19" s="164"/>
      <c r="TQ19" s="164"/>
      <c r="TR19" s="164"/>
      <c r="TS19" s="164"/>
      <c r="TT19" s="164"/>
      <c r="TU19" s="164"/>
      <c r="TV19" s="164"/>
      <c r="TW19" s="164"/>
      <c r="TX19" s="164"/>
      <c r="TY19" s="164"/>
      <c r="TZ19" s="164"/>
      <c r="UA19" s="164"/>
      <c r="UB19" s="164"/>
      <c r="UC19" s="164"/>
      <c r="UD19" s="164"/>
      <c r="UE19" s="164"/>
      <c r="UF19" s="164"/>
      <c r="UG19" s="164"/>
      <c r="UH19" s="164"/>
      <c r="UI19" s="164"/>
      <c r="UJ19" s="164"/>
      <c r="UK19" s="164"/>
      <c r="UL19" s="164"/>
      <c r="UM19" s="164"/>
      <c r="UN19" s="164"/>
      <c r="UO19" s="164"/>
      <c r="UP19" s="164"/>
      <c r="UQ19" s="164"/>
      <c r="UR19" s="164"/>
      <c r="US19" s="164"/>
      <c r="UT19" s="164"/>
      <c r="UU19" s="164"/>
      <c r="UV19" s="164"/>
      <c r="UW19" s="164"/>
      <c r="UX19" s="164"/>
      <c r="UY19" s="164"/>
      <c r="UZ19" s="164"/>
      <c r="VA19" s="164"/>
      <c r="VB19" s="164"/>
      <c r="VC19" s="164"/>
      <c r="VD19" s="164"/>
      <c r="VE19" s="164"/>
      <c r="VF19" s="164"/>
      <c r="VG19" s="164"/>
      <c r="VH19" s="164"/>
      <c r="VI19" s="164"/>
      <c r="VJ19" s="164"/>
      <c r="VK19" s="164"/>
      <c r="VL19" s="164"/>
      <c r="VM19" s="164"/>
      <c r="VN19" s="164"/>
      <c r="VO19" s="164"/>
      <c r="VP19" s="164"/>
      <c r="VQ19" s="164"/>
      <c r="VR19" s="164"/>
      <c r="VS19" s="164"/>
      <c r="VT19" s="164"/>
      <c r="VU19" s="164"/>
      <c r="VV19" s="164"/>
      <c r="VW19" s="164"/>
      <c r="VX19" s="164"/>
      <c r="VY19" s="164"/>
      <c r="VZ19" s="164"/>
      <c r="WA19" s="164"/>
      <c r="WB19" s="164"/>
      <c r="WC19" s="164"/>
      <c r="WD19" s="164"/>
      <c r="WE19" s="164"/>
      <c r="WF19" s="164"/>
      <c r="WG19" s="164"/>
      <c r="WH19" s="164"/>
      <c r="WI19" s="164"/>
      <c r="WJ19" s="164"/>
      <c r="WK19" s="164"/>
      <c r="WL19" s="164"/>
      <c r="WM19" s="164"/>
      <c r="WN19" s="164"/>
      <c r="WO19" s="164"/>
      <c r="WP19" s="164"/>
      <c r="WQ19" s="164"/>
      <c r="WR19" s="164"/>
      <c r="WS19" s="164"/>
      <c r="WT19" s="164"/>
      <c r="WU19" s="164"/>
      <c r="WV19" s="164"/>
      <c r="WW19" s="164"/>
      <c r="WX19" s="164"/>
      <c r="WY19" s="164"/>
      <c r="WZ19" s="164"/>
      <c r="XA19" s="164"/>
      <c r="XB19" s="164"/>
      <c r="XC19" s="164"/>
      <c r="XD19" s="164"/>
      <c r="XE19" s="164"/>
      <c r="XF19" s="164"/>
      <c r="XG19" s="164"/>
      <c r="XH19" s="164"/>
      <c r="XI19" s="164"/>
      <c r="XJ19" s="164"/>
      <c r="XK19" s="164"/>
      <c r="XL19" s="164"/>
      <c r="XM19" s="164"/>
      <c r="XN19" s="164"/>
      <c r="XO19" s="164"/>
      <c r="XP19" s="164"/>
      <c r="XQ19" s="164"/>
      <c r="XR19" s="164"/>
      <c r="XS19" s="164"/>
      <c r="XT19" s="164"/>
      <c r="XU19" s="164"/>
      <c r="XV19" s="164"/>
      <c r="XW19" s="164"/>
      <c r="XX19" s="164"/>
      <c r="XY19" s="164"/>
      <c r="XZ19" s="164"/>
      <c r="YA19" s="164"/>
      <c r="YB19" s="164"/>
      <c r="YC19" s="164"/>
      <c r="YD19" s="164"/>
      <c r="YE19" s="164"/>
      <c r="YF19" s="164"/>
      <c r="YG19" s="164"/>
      <c r="YH19" s="164"/>
      <c r="YI19" s="164"/>
      <c r="YJ19" s="164"/>
      <c r="YK19" s="164"/>
      <c r="YL19" s="164"/>
      <c r="YM19" s="164"/>
      <c r="YN19" s="164"/>
      <c r="YO19" s="164"/>
      <c r="YP19" s="164"/>
      <c r="YQ19" s="164"/>
      <c r="YR19" s="164"/>
      <c r="YS19" s="164"/>
      <c r="YT19" s="164"/>
      <c r="YU19" s="164"/>
      <c r="YV19" s="164"/>
      <c r="YW19" s="164"/>
      <c r="YX19" s="164"/>
      <c r="YY19" s="164"/>
      <c r="YZ19" s="164"/>
      <c r="ZA19" s="164"/>
      <c r="ZB19" s="164"/>
      <c r="ZC19" s="164"/>
      <c r="ZD19" s="164"/>
      <c r="ZE19" s="164"/>
      <c r="ZF19" s="164"/>
      <c r="ZG19" s="164"/>
      <c r="ZH19" s="164"/>
      <c r="ZI19" s="164"/>
      <c r="ZJ19" s="164"/>
      <c r="ZK19" s="164"/>
      <c r="ZL19" s="164"/>
      <c r="ZM19" s="164"/>
      <c r="ZN19" s="164"/>
      <c r="ZO19" s="164"/>
      <c r="ZP19" s="164"/>
      <c r="ZQ19" s="164"/>
      <c r="ZR19" s="164"/>
      <c r="ZS19" s="164"/>
      <c r="ZT19" s="164"/>
      <c r="ZU19" s="164"/>
      <c r="ZV19" s="164"/>
      <c r="ZW19" s="164"/>
      <c r="ZX19" s="164"/>
      <c r="ZY19" s="164"/>
      <c r="ZZ19" s="164"/>
      <c r="AAA19" s="164"/>
      <c r="AAB19" s="164"/>
      <c r="AAC19" s="164"/>
      <c r="AAD19" s="164"/>
      <c r="AAE19" s="164"/>
      <c r="AAF19" s="164"/>
      <c r="AAG19" s="164"/>
      <c r="AAH19" s="164"/>
      <c r="AAI19" s="164"/>
      <c r="AAJ19" s="164"/>
      <c r="AAK19" s="164"/>
      <c r="AAL19" s="164"/>
      <c r="AAM19" s="164"/>
      <c r="AAN19" s="164"/>
      <c r="AAO19" s="164"/>
      <c r="AAP19" s="164"/>
      <c r="AAQ19" s="164"/>
      <c r="AAR19" s="164"/>
      <c r="AAS19" s="164"/>
      <c r="AAT19" s="164"/>
      <c r="AAU19" s="164"/>
      <c r="AAV19" s="164"/>
      <c r="AAW19" s="164"/>
      <c r="AAX19" s="164"/>
      <c r="AAY19" s="164"/>
      <c r="AAZ19" s="164"/>
      <c r="ABA19" s="164"/>
      <c r="ABB19" s="164"/>
      <c r="ABC19" s="164"/>
      <c r="ABD19" s="164"/>
      <c r="ABE19" s="164"/>
      <c r="ABF19" s="164"/>
      <c r="ABG19" s="164"/>
      <c r="ABH19" s="164"/>
      <c r="ABI19" s="164"/>
      <c r="ABJ19" s="164"/>
      <c r="ABK19" s="164"/>
      <c r="ABL19" s="164"/>
      <c r="ABM19" s="164"/>
      <c r="ABN19" s="164"/>
      <c r="ABO19" s="164"/>
      <c r="ABP19" s="164"/>
      <c r="ABQ19" s="164"/>
      <c r="ABR19" s="164"/>
      <c r="ABS19" s="164"/>
      <c r="ABT19" s="164"/>
      <c r="ABU19" s="164"/>
      <c r="ABV19" s="164"/>
      <c r="ABW19" s="164"/>
      <c r="ABX19" s="164"/>
      <c r="ABY19" s="164"/>
      <c r="ABZ19" s="164"/>
      <c r="ACA19" s="164"/>
      <c r="ACB19" s="164"/>
      <c r="ACC19" s="164"/>
      <c r="ACD19" s="164"/>
      <c r="ACE19" s="164"/>
      <c r="ACF19" s="164"/>
      <c r="ACG19" s="164"/>
      <c r="ACH19" s="164"/>
      <c r="ACI19" s="164"/>
      <c r="ACJ19" s="164"/>
      <c r="ACK19" s="164"/>
      <c r="ACL19" s="164"/>
      <c r="ACM19" s="164"/>
      <c r="ACN19" s="164"/>
      <c r="ACO19" s="164"/>
      <c r="ACP19" s="164"/>
      <c r="ACQ19" s="164"/>
      <c r="ACR19" s="164"/>
      <c r="ACS19" s="164"/>
      <c r="ACT19" s="164"/>
      <c r="ACU19" s="164"/>
      <c r="ACV19" s="164"/>
      <c r="ACW19" s="164"/>
      <c r="ACX19" s="164"/>
      <c r="ACY19" s="164"/>
      <c r="ACZ19" s="164"/>
      <c r="ADA19" s="164"/>
      <c r="ADB19" s="164"/>
      <c r="ADC19" s="164"/>
      <c r="ADD19" s="164"/>
      <c r="ADE19" s="164"/>
      <c r="ADF19" s="164"/>
      <c r="ADG19" s="164"/>
      <c r="ADH19" s="164"/>
      <c r="ADI19" s="164"/>
      <c r="ADJ19" s="164"/>
      <c r="ADK19" s="164"/>
      <c r="ADL19" s="164"/>
      <c r="ADM19" s="164"/>
      <c r="ADN19" s="164"/>
      <c r="ADO19" s="164"/>
      <c r="ADP19" s="164"/>
      <c r="ADQ19" s="164"/>
      <c r="ADR19" s="164"/>
      <c r="ADS19" s="164"/>
      <c r="ADT19" s="164"/>
      <c r="ADU19" s="164"/>
      <c r="ADV19" s="164"/>
      <c r="ADW19" s="164"/>
      <c r="ADX19" s="164"/>
      <c r="ADY19" s="164"/>
      <c r="ADZ19" s="164"/>
      <c r="AEA19" s="164"/>
      <c r="AEB19" s="164"/>
      <c r="AEC19" s="164"/>
      <c r="AED19" s="164"/>
      <c r="AEE19" s="164"/>
      <c r="AEF19" s="164"/>
      <c r="AEG19" s="164"/>
      <c r="AEH19" s="164"/>
      <c r="AEI19" s="164"/>
      <c r="AEJ19" s="164"/>
      <c r="AEK19" s="164"/>
      <c r="AEL19" s="164"/>
      <c r="AEM19" s="164"/>
      <c r="AEN19" s="164"/>
      <c r="AEO19" s="164"/>
      <c r="AEP19" s="164"/>
      <c r="AEQ19" s="164"/>
      <c r="AER19" s="164"/>
      <c r="AES19" s="164"/>
      <c r="AET19" s="164"/>
      <c r="AEU19" s="164"/>
      <c r="AEV19" s="164"/>
      <c r="AEW19" s="164"/>
      <c r="AEX19" s="164"/>
      <c r="AEY19" s="164"/>
      <c r="AEZ19" s="164"/>
      <c r="AFA19" s="164"/>
      <c r="AFB19" s="164"/>
      <c r="AFC19" s="164"/>
      <c r="AFD19" s="164"/>
      <c r="AFE19" s="164"/>
      <c r="AFF19" s="164"/>
      <c r="AFG19" s="164"/>
      <c r="AFH19" s="164"/>
      <c r="AFI19" s="164"/>
      <c r="AFJ19" s="164"/>
      <c r="AFK19" s="164"/>
      <c r="AFL19" s="164"/>
      <c r="AFM19" s="164"/>
      <c r="AFN19" s="164"/>
      <c r="AFO19" s="164"/>
      <c r="AFP19" s="164"/>
      <c r="AFQ19" s="164"/>
      <c r="AFR19" s="164"/>
      <c r="AFS19" s="164"/>
      <c r="AFT19" s="164"/>
      <c r="AFU19" s="164"/>
      <c r="AFV19" s="164"/>
      <c r="AFW19" s="164"/>
      <c r="AFX19" s="164"/>
      <c r="AFY19" s="164"/>
      <c r="AFZ19" s="164"/>
      <c r="AGA19" s="164"/>
      <c r="AGB19" s="164"/>
      <c r="AGC19" s="164"/>
      <c r="AGD19" s="164"/>
      <c r="AGE19" s="164"/>
      <c r="AGF19" s="164"/>
      <c r="AGG19" s="164"/>
      <c r="AGH19" s="164"/>
      <c r="AGI19" s="164"/>
      <c r="AGJ19" s="164"/>
      <c r="AGK19" s="164"/>
      <c r="AGL19" s="164"/>
      <c r="AGM19" s="164"/>
      <c r="AGN19" s="164"/>
      <c r="AGO19" s="164"/>
      <c r="AGP19" s="164"/>
      <c r="AGQ19" s="164"/>
      <c r="AGR19" s="164"/>
      <c r="AGS19" s="164"/>
      <c r="AGT19" s="164"/>
      <c r="AGU19" s="164"/>
      <c r="AGV19" s="164"/>
      <c r="AGW19" s="164"/>
      <c r="AGX19" s="164"/>
      <c r="AGY19" s="164"/>
      <c r="AGZ19" s="164"/>
      <c r="AHA19" s="164"/>
      <c r="AHB19" s="164"/>
      <c r="AHC19" s="164"/>
      <c r="AHD19" s="164"/>
      <c r="AHE19" s="164"/>
      <c r="AHF19" s="164"/>
      <c r="AHG19" s="164"/>
      <c r="AHH19" s="164"/>
      <c r="AHI19" s="164"/>
      <c r="AHJ19" s="164"/>
      <c r="AHK19" s="164"/>
      <c r="AHL19" s="164"/>
      <c r="AHM19" s="164"/>
      <c r="AHN19" s="164"/>
      <c r="AHO19" s="164"/>
      <c r="AHP19" s="164"/>
      <c r="AHQ19" s="164"/>
      <c r="AHR19" s="164"/>
      <c r="AHS19" s="164"/>
      <c r="AHT19" s="164"/>
      <c r="AHU19" s="164"/>
      <c r="AHV19" s="164"/>
      <c r="AHW19" s="164"/>
      <c r="AHX19" s="164"/>
      <c r="AHY19" s="164"/>
      <c r="AHZ19" s="164"/>
      <c r="AIA19" s="164"/>
      <c r="AIB19" s="164"/>
      <c r="AIC19" s="164"/>
      <c r="AID19" s="164"/>
      <c r="AIE19" s="164"/>
      <c r="AIF19" s="164"/>
      <c r="AIG19" s="164"/>
      <c r="AIH19" s="164"/>
      <c r="AII19" s="164"/>
      <c r="AIJ19" s="164"/>
      <c r="AIK19" s="164"/>
      <c r="AIL19" s="164"/>
      <c r="AIM19" s="164"/>
      <c r="AIN19" s="164"/>
      <c r="AIO19" s="164"/>
      <c r="AIP19" s="164"/>
      <c r="AIQ19" s="164"/>
      <c r="AIR19" s="164"/>
      <c r="AIS19" s="164"/>
      <c r="AIT19" s="164"/>
      <c r="AIU19" s="164"/>
      <c r="AIV19" s="164"/>
      <c r="AIW19" s="164"/>
      <c r="AIX19" s="164"/>
      <c r="AIY19" s="164"/>
      <c r="AIZ19" s="164"/>
      <c r="AJA19" s="164"/>
      <c r="AJB19" s="164"/>
      <c r="AJC19" s="164"/>
      <c r="AJD19" s="164"/>
      <c r="AJE19" s="164"/>
      <c r="AJF19" s="164"/>
      <c r="AJG19" s="164"/>
      <c r="AJH19" s="164"/>
      <c r="AJI19" s="164"/>
      <c r="AJJ19" s="164"/>
      <c r="AJK19" s="164"/>
      <c r="AJL19" s="164"/>
      <c r="AJM19" s="164"/>
      <c r="AJN19" s="164"/>
      <c r="AJO19" s="164"/>
      <c r="AJP19" s="164"/>
      <c r="AJQ19" s="164"/>
      <c r="AJR19" s="164"/>
      <c r="AJS19" s="164"/>
      <c r="AJT19" s="164"/>
      <c r="AJU19" s="164"/>
      <c r="AJV19" s="164"/>
      <c r="AJW19" s="164"/>
      <c r="AJX19" s="164"/>
      <c r="AJY19" s="164"/>
      <c r="AJZ19" s="164"/>
      <c r="AKA19" s="164"/>
      <c r="AKB19" s="164"/>
      <c r="AKC19" s="164"/>
      <c r="AKD19" s="164"/>
      <c r="AKE19" s="164"/>
      <c r="AKF19" s="164"/>
      <c r="AKG19" s="164"/>
      <c r="AKH19" s="164"/>
      <c r="AKI19" s="164"/>
      <c r="AKJ19" s="164"/>
      <c r="AKK19" s="164"/>
      <c r="AKL19" s="164"/>
      <c r="AKM19" s="164"/>
      <c r="AKN19" s="164"/>
      <c r="AKO19" s="164"/>
      <c r="AKP19" s="164"/>
      <c r="AKQ19" s="164"/>
      <c r="AKR19" s="164"/>
      <c r="AKS19" s="164"/>
      <c r="AKT19" s="164"/>
      <c r="AKU19" s="164"/>
      <c r="AKV19" s="164"/>
      <c r="AKW19" s="164"/>
      <c r="AKX19" s="164"/>
      <c r="AKY19" s="164"/>
      <c r="AKZ19" s="164"/>
      <c r="ALA19" s="164"/>
      <c r="ALB19" s="164"/>
      <c r="ALC19" s="164"/>
      <c r="ALD19" s="164"/>
      <c r="ALE19" s="164"/>
      <c r="ALF19" s="164"/>
      <c r="ALG19" s="164"/>
      <c r="ALH19" s="164"/>
      <c r="ALI19" s="164"/>
      <c r="ALJ19" s="164"/>
      <c r="ALK19" s="164"/>
      <c r="ALL19" s="164"/>
      <c r="ALM19" s="164"/>
      <c r="ALN19" s="164"/>
      <c r="ALO19" s="164"/>
      <c r="ALP19" s="164"/>
      <c r="ALQ19" s="164"/>
      <c r="ALR19" s="164"/>
      <c r="ALS19" s="164"/>
      <c r="ALT19" s="164"/>
      <c r="ALU19" s="164"/>
      <c r="ALV19" s="164"/>
      <c r="ALW19" s="164"/>
      <c r="ALX19" s="164"/>
      <c r="ALY19" s="164"/>
      <c r="ALZ19" s="164"/>
      <c r="AMA19" s="164"/>
      <c r="AMB19" s="164"/>
      <c r="AMC19" s="164"/>
      <c r="AMD19" s="164"/>
      <c r="AME19" s="164"/>
      <c r="AMF19" s="164"/>
      <c r="AMG19" s="164"/>
      <c r="AMH19" s="164"/>
      <c r="AMI19" s="164"/>
      <c r="AMJ19" s="164"/>
      <c r="AMK19" s="164"/>
      <c r="AML19" s="164"/>
      <c r="AMM19" s="164"/>
      <c r="AMN19" s="164"/>
      <c r="AMO19" s="164"/>
      <c r="AMP19" s="164"/>
      <c r="AMQ19" s="164"/>
      <c r="AMR19" s="164"/>
      <c r="AMS19" s="164"/>
      <c r="AMT19" s="164"/>
      <c r="AMU19" s="164"/>
      <c r="AMV19" s="164"/>
      <c r="AMW19" s="164"/>
      <c r="AMX19" s="164"/>
      <c r="AMY19" s="164"/>
      <c r="AMZ19" s="164"/>
      <c r="ANA19" s="164"/>
      <c r="ANB19" s="164"/>
      <c r="ANC19" s="164"/>
      <c r="AND19" s="164"/>
      <c r="ANE19" s="164"/>
      <c r="ANF19" s="164"/>
      <c r="ANG19" s="164"/>
      <c r="ANH19" s="164"/>
      <c r="ANI19" s="164"/>
      <c r="ANJ19" s="164"/>
      <c r="ANK19" s="164"/>
      <c r="ANL19" s="164"/>
      <c r="ANM19" s="164"/>
      <c r="ANN19" s="164"/>
      <c r="ANO19" s="164"/>
      <c r="ANP19" s="164"/>
      <c r="ANQ19" s="164"/>
      <c r="ANR19" s="164"/>
      <c r="ANS19" s="164"/>
      <c r="ANT19" s="164"/>
      <c r="ANU19" s="164"/>
      <c r="ANV19" s="164"/>
      <c r="ANW19" s="164"/>
      <c r="ANX19" s="164"/>
      <c r="ANY19" s="164"/>
      <c r="ANZ19" s="164"/>
      <c r="AOA19" s="164"/>
      <c r="AOB19" s="164"/>
      <c r="AOC19" s="164"/>
      <c r="AOD19" s="164"/>
      <c r="AOE19" s="164"/>
      <c r="AOF19" s="164"/>
      <c r="AOG19" s="164"/>
      <c r="AOH19" s="164"/>
      <c r="AOI19" s="164"/>
      <c r="AOJ19" s="164"/>
      <c r="AOK19" s="164"/>
      <c r="AOL19" s="164"/>
      <c r="AOM19" s="164"/>
      <c r="AON19" s="164"/>
      <c r="AOO19" s="164"/>
      <c r="AOP19" s="164"/>
      <c r="AOQ19" s="164"/>
      <c r="AOR19" s="164"/>
      <c r="AOS19" s="164"/>
      <c r="AOT19" s="164"/>
      <c r="AOU19" s="164"/>
      <c r="AOV19" s="164"/>
      <c r="AOW19" s="164"/>
      <c r="AOX19" s="164"/>
      <c r="AOY19" s="164"/>
      <c r="AOZ19" s="164"/>
      <c r="APA19" s="164"/>
      <c r="APB19" s="164"/>
      <c r="APC19" s="164"/>
      <c r="APD19" s="164"/>
      <c r="APE19" s="164"/>
      <c r="APF19" s="164"/>
      <c r="APG19" s="164"/>
      <c r="APH19" s="164"/>
      <c r="API19" s="164"/>
      <c r="APJ19" s="164"/>
      <c r="APK19" s="164"/>
      <c r="APL19" s="164"/>
      <c r="APM19" s="164"/>
      <c r="APN19" s="164"/>
      <c r="APO19" s="164"/>
      <c r="APP19" s="164"/>
      <c r="APQ19" s="164"/>
      <c r="APR19" s="164"/>
      <c r="APS19" s="164"/>
      <c r="APT19" s="164"/>
      <c r="APU19" s="164"/>
      <c r="APV19" s="164"/>
      <c r="APW19" s="164"/>
      <c r="APX19" s="164"/>
      <c r="APY19" s="164"/>
      <c r="APZ19" s="164"/>
      <c r="AQA19" s="164"/>
      <c r="AQB19" s="164"/>
      <c r="AQC19" s="164"/>
      <c r="AQD19" s="164"/>
      <c r="AQE19" s="164"/>
      <c r="AQF19" s="164"/>
      <c r="AQG19" s="164"/>
      <c r="AQH19" s="164"/>
      <c r="AQI19" s="164"/>
      <c r="AQJ19" s="164"/>
      <c r="AQK19" s="164"/>
      <c r="AQL19" s="164"/>
      <c r="AQM19" s="164"/>
      <c r="AQN19" s="164"/>
      <c r="AQO19" s="164"/>
      <c r="AQP19" s="164"/>
      <c r="AQQ19" s="164"/>
      <c r="AQR19" s="164"/>
      <c r="AQS19" s="164"/>
      <c r="AQT19" s="164"/>
      <c r="AQU19" s="164"/>
      <c r="AQV19" s="164"/>
      <c r="AQW19" s="164"/>
      <c r="AQX19" s="164"/>
      <c r="AQY19" s="164"/>
      <c r="AQZ19" s="164"/>
      <c r="ARA19" s="164"/>
      <c r="ARB19" s="164"/>
      <c r="ARC19" s="164"/>
      <c r="ARD19" s="164"/>
      <c r="ARE19" s="164"/>
      <c r="ARF19" s="164"/>
      <c r="ARG19" s="164"/>
      <c r="ARH19" s="164"/>
      <c r="ARI19" s="164"/>
      <c r="ARJ19" s="164"/>
      <c r="ARK19" s="164"/>
      <c r="ARL19" s="164"/>
      <c r="ARM19" s="164"/>
      <c r="ARN19" s="164"/>
      <c r="ARO19" s="164"/>
      <c r="ARP19" s="164"/>
      <c r="ARQ19" s="164"/>
      <c r="ARR19" s="164"/>
      <c r="ARS19" s="164"/>
      <c r="ART19" s="164"/>
      <c r="ARU19" s="164"/>
      <c r="ARV19" s="164"/>
      <c r="ARW19" s="164"/>
      <c r="ARX19" s="164"/>
      <c r="ARY19" s="164"/>
      <c r="ARZ19" s="164"/>
      <c r="ASA19" s="164"/>
      <c r="ASB19" s="164"/>
      <c r="ASC19" s="164"/>
      <c r="ASD19" s="164"/>
      <c r="ASE19" s="164"/>
      <c r="ASF19" s="164"/>
      <c r="ASG19" s="164"/>
      <c r="ASH19" s="164"/>
      <c r="ASI19" s="164"/>
      <c r="ASJ19" s="164"/>
      <c r="ASK19" s="164"/>
      <c r="ASL19" s="164"/>
      <c r="ASM19" s="164"/>
      <c r="ASN19" s="164"/>
      <c r="ASO19" s="164"/>
      <c r="ASP19" s="164"/>
      <c r="ASQ19" s="164"/>
      <c r="ASR19" s="164"/>
      <c r="ASS19" s="164"/>
      <c r="AST19" s="164"/>
      <c r="ASU19" s="164"/>
      <c r="ASV19" s="164"/>
      <c r="ASW19" s="164"/>
      <c r="ASX19" s="164"/>
      <c r="ASY19" s="164"/>
      <c r="ASZ19" s="164"/>
      <c r="ATA19" s="164"/>
      <c r="ATB19" s="164"/>
      <c r="ATC19" s="164"/>
      <c r="ATD19" s="164"/>
      <c r="ATE19" s="164"/>
      <c r="ATF19" s="164"/>
      <c r="ATG19" s="164"/>
      <c r="ATH19" s="164"/>
      <c r="ATI19" s="164"/>
      <c r="ATJ19" s="164"/>
      <c r="ATK19" s="164"/>
      <c r="ATL19" s="164"/>
      <c r="ATM19" s="164"/>
      <c r="ATN19" s="164"/>
      <c r="ATO19" s="164"/>
      <c r="ATP19" s="164"/>
      <c r="ATQ19" s="164"/>
      <c r="ATR19" s="164"/>
      <c r="ATS19" s="164"/>
      <c r="ATT19" s="164"/>
      <c r="ATU19" s="164"/>
      <c r="ATV19" s="164"/>
      <c r="ATW19" s="164"/>
      <c r="ATX19" s="164"/>
      <c r="ATY19" s="164"/>
      <c r="ATZ19" s="164"/>
      <c r="AUA19" s="164"/>
      <c r="AUB19" s="164"/>
      <c r="AUC19" s="164"/>
      <c r="AUD19" s="164"/>
      <c r="AUE19" s="164"/>
      <c r="AUF19" s="164"/>
      <c r="AUG19" s="164"/>
      <c r="AUH19" s="164"/>
      <c r="AUI19" s="164"/>
      <c r="AUJ19" s="164"/>
      <c r="AUK19" s="164"/>
      <c r="AUL19" s="164"/>
      <c r="AUM19" s="164"/>
      <c r="AUN19" s="164"/>
      <c r="AUO19" s="164"/>
      <c r="AUP19" s="164"/>
      <c r="AUQ19" s="164"/>
      <c r="AUR19" s="164"/>
      <c r="AUS19" s="164"/>
      <c r="AUT19" s="164"/>
      <c r="AUU19" s="164"/>
      <c r="AUV19" s="164"/>
      <c r="AUW19" s="164"/>
      <c r="AUX19" s="164"/>
      <c r="AUY19" s="164"/>
      <c r="AUZ19" s="164"/>
      <c r="AVA19" s="164"/>
      <c r="AVB19" s="164"/>
      <c r="AVC19" s="164"/>
      <c r="AVD19" s="164"/>
      <c r="AVE19" s="164"/>
      <c r="AVF19" s="164"/>
      <c r="AVG19" s="164"/>
      <c r="AVH19" s="164"/>
      <c r="AVI19" s="164"/>
      <c r="AVJ19" s="164"/>
      <c r="AVK19" s="164"/>
      <c r="AVL19" s="164"/>
      <c r="AVM19" s="164"/>
      <c r="AVN19" s="164"/>
      <c r="AVO19" s="164"/>
      <c r="AVP19" s="164"/>
      <c r="AVQ19" s="164"/>
      <c r="AVR19" s="164"/>
      <c r="AVS19" s="164"/>
      <c r="AVT19" s="164"/>
      <c r="AVU19" s="164"/>
      <c r="AVV19" s="164"/>
      <c r="AVW19" s="164"/>
      <c r="AVX19" s="164"/>
      <c r="AVY19" s="164"/>
      <c r="AVZ19" s="164"/>
      <c r="AWA19" s="164"/>
      <c r="AWB19" s="164"/>
      <c r="AWC19" s="164"/>
      <c r="AWD19" s="164"/>
      <c r="AWE19" s="164"/>
      <c r="AWF19" s="164"/>
      <c r="AWG19" s="164"/>
      <c r="AWH19" s="164"/>
      <c r="AWI19" s="164"/>
      <c r="AWJ19" s="164"/>
      <c r="AWK19" s="164"/>
      <c r="AWL19" s="164"/>
      <c r="AWM19" s="164"/>
      <c r="AWN19" s="164"/>
      <c r="AWO19" s="164"/>
      <c r="AWP19" s="164"/>
      <c r="AWQ19" s="164"/>
      <c r="AWR19" s="164"/>
      <c r="AWS19" s="164"/>
      <c r="AWT19" s="164"/>
      <c r="AWU19" s="164"/>
      <c r="AWV19" s="164"/>
      <c r="AWW19" s="164"/>
      <c r="AWX19" s="164"/>
      <c r="AWY19" s="164"/>
      <c r="AWZ19" s="164"/>
      <c r="AXA19" s="164"/>
      <c r="AXB19" s="164"/>
      <c r="AXC19" s="164"/>
      <c r="AXD19" s="164"/>
      <c r="AXE19" s="164"/>
      <c r="AXF19" s="164"/>
      <c r="AXG19" s="164"/>
      <c r="AXH19" s="164"/>
      <c r="AXI19" s="164"/>
      <c r="AXJ19" s="164"/>
      <c r="AXK19" s="164"/>
      <c r="AXL19" s="164"/>
      <c r="AXM19" s="164"/>
      <c r="AXN19" s="164"/>
      <c r="AXO19" s="164"/>
      <c r="AXP19" s="164"/>
      <c r="AXQ19" s="164"/>
      <c r="AXR19" s="164"/>
      <c r="AXS19" s="164"/>
      <c r="AXT19" s="164"/>
      <c r="AXU19" s="164"/>
      <c r="AXV19" s="164"/>
      <c r="AXW19" s="164"/>
      <c r="AXX19" s="164"/>
      <c r="AXY19" s="164"/>
      <c r="AXZ19" s="164"/>
      <c r="AYA19" s="164"/>
      <c r="AYB19" s="164"/>
      <c r="AYC19" s="164"/>
      <c r="AYD19" s="164"/>
      <c r="AYE19" s="164"/>
      <c r="AYF19" s="164"/>
      <c r="AYG19" s="164"/>
      <c r="AYH19" s="164"/>
      <c r="AYI19" s="164"/>
      <c r="AYJ19" s="164"/>
      <c r="AYK19" s="164"/>
      <c r="AYL19" s="164"/>
      <c r="AYM19" s="164"/>
      <c r="AYN19" s="164"/>
      <c r="AYO19" s="164"/>
      <c r="AYP19" s="164"/>
      <c r="AYQ19" s="164"/>
      <c r="AYR19" s="164"/>
      <c r="AYS19" s="164"/>
      <c r="AYT19" s="164"/>
      <c r="AYU19" s="164"/>
      <c r="AYV19" s="164"/>
      <c r="AYW19" s="164"/>
      <c r="AYX19" s="164"/>
      <c r="AYY19" s="164"/>
      <c r="AYZ19" s="164"/>
      <c r="AZA19" s="164"/>
      <c r="AZB19" s="164"/>
      <c r="AZC19" s="164"/>
      <c r="AZD19" s="164"/>
      <c r="AZE19" s="164"/>
      <c r="AZF19" s="164"/>
      <c r="AZG19" s="164"/>
      <c r="AZH19" s="164"/>
      <c r="AZI19" s="164"/>
      <c r="AZJ19" s="164"/>
      <c r="AZK19" s="164"/>
      <c r="AZL19" s="164"/>
      <c r="AZM19" s="164"/>
      <c r="AZN19" s="164"/>
      <c r="AZO19" s="164"/>
      <c r="AZP19" s="164"/>
      <c r="AZQ19" s="164"/>
      <c r="AZR19" s="164"/>
      <c r="AZS19" s="164"/>
      <c r="AZT19" s="164"/>
      <c r="AZU19" s="164"/>
      <c r="AZV19" s="164"/>
      <c r="AZW19" s="164"/>
      <c r="AZX19" s="164"/>
      <c r="AZY19" s="164"/>
      <c r="AZZ19" s="164"/>
      <c r="BAA19" s="164"/>
      <c r="BAB19" s="164"/>
      <c r="BAC19" s="164"/>
      <c r="BAD19" s="164"/>
      <c r="BAE19" s="164"/>
      <c r="BAF19" s="164"/>
      <c r="BAG19" s="164"/>
      <c r="BAH19" s="164"/>
      <c r="BAI19" s="164"/>
    </row>
    <row r="20" spans="1:1387" ht="13.5" customHeight="1" thickTop="1" x14ac:dyDescent="0.2">
      <c r="A20" s="638">
        <v>5</v>
      </c>
      <c r="B20" s="231" t="s">
        <v>1</v>
      </c>
      <c r="C20" s="632" t="s">
        <v>144</v>
      </c>
      <c r="D20" s="644"/>
      <c r="E20" s="632" t="s">
        <v>121</v>
      </c>
      <c r="F20" s="632" t="s">
        <v>145</v>
      </c>
      <c r="G20" s="644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</row>
    <row r="21" spans="1:1387" ht="15" x14ac:dyDescent="0.2">
      <c r="A21" s="639"/>
      <c r="B21" s="232" t="s">
        <v>2</v>
      </c>
      <c r="C21" s="633"/>
      <c r="D21" s="645"/>
      <c r="E21" s="633"/>
      <c r="F21" s="633"/>
      <c r="G21" s="645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</row>
    <row r="22" spans="1:1387" ht="13.5" customHeight="1" thickBot="1" x14ac:dyDescent="0.25">
      <c r="A22" s="640"/>
      <c r="B22" s="210" t="s">
        <v>0</v>
      </c>
      <c r="C22" s="634"/>
      <c r="D22" s="646"/>
      <c r="E22" s="634"/>
      <c r="F22" s="634"/>
      <c r="G22" s="646"/>
      <c r="H22" s="234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</row>
    <row r="23" spans="1:1387" ht="30.75" customHeight="1" thickTop="1" thickBot="1" x14ac:dyDescent="0.25">
      <c r="A23" s="638">
        <v>5</v>
      </c>
      <c r="B23" s="398" t="s">
        <v>1</v>
      </c>
      <c r="C23" s="632" t="s">
        <v>144</v>
      </c>
      <c r="D23" s="644"/>
      <c r="E23" s="632" t="s">
        <v>121</v>
      </c>
      <c r="F23" s="632" t="s">
        <v>145</v>
      </c>
      <c r="G23" s="641" t="s">
        <v>241</v>
      </c>
      <c r="H23" s="635" t="s">
        <v>159</v>
      </c>
      <c r="I23" s="613" t="s">
        <v>146</v>
      </c>
      <c r="J23" s="202" t="s">
        <v>243</v>
      </c>
      <c r="K23" s="203">
        <v>14</v>
      </c>
      <c r="L23" s="202">
        <f>N23-M23</f>
        <v>40088</v>
      </c>
      <c r="M23" s="203">
        <v>0</v>
      </c>
      <c r="N23" s="202">
        <f>P23-O23</f>
        <v>40088</v>
      </c>
      <c r="O23" s="203">
        <v>0</v>
      </c>
      <c r="P23" s="202">
        <f>R23-Q23</f>
        <v>40088</v>
      </c>
      <c r="Q23" s="204">
        <v>0</v>
      </c>
      <c r="R23" s="202">
        <f>T23-S23</f>
        <v>40088</v>
      </c>
      <c r="S23" s="204">
        <v>0</v>
      </c>
      <c r="T23" s="202">
        <f>V23-U23</f>
        <v>40088</v>
      </c>
      <c r="U23" s="204">
        <v>0</v>
      </c>
      <c r="V23" s="202">
        <f>X23-W23</f>
        <v>40088</v>
      </c>
      <c r="W23" s="204">
        <v>0</v>
      </c>
      <c r="X23" s="202">
        <f>Z23-Y23</f>
        <v>40088</v>
      </c>
      <c r="Y23" s="204">
        <v>0</v>
      </c>
      <c r="Z23" s="202">
        <f>AB23-AA23</f>
        <v>40088</v>
      </c>
      <c r="AA23" s="219">
        <v>0</v>
      </c>
      <c r="AB23" s="202">
        <f>AD23-AC23</f>
        <v>40088</v>
      </c>
      <c r="AC23" s="204">
        <v>0</v>
      </c>
      <c r="AD23" s="202">
        <f>AF23-AE23</f>
        <v>40088</v>
      </c>
      <c r="AE23" s="204">
        <v>0</v>
      </c>
      <c r="AF23" s="202">
        <f>AH23-AG23</f>
        <v>40088</v>
      </c>
      <c r="AG23" s="204">
        <v>0</v>
      </c>
      <c r="AH23" s="202">
        <f>AJ23-AI23</f>
        <v>40088</v>
      </c>
      <c r="AI23" s="204">
        <v>7</v>
      </c>
      <c r="AJ23" s="202">
        <f>AL23-AK23</f>
        <v>40095</v>
      </c>
      <c r="AK23" s="204">
        <v>14</v>
      </c>
      <c r="AL23" s="202">
        <f>AN23-AM23</f>
        <v>40109</v>
      </c>
      <c r="AM23" s="204">
        <v>2</v>
      </c>
      <c r="AN23" s="220">
        <v>40111</v>
      </c>
      <c r="AO23" s="204">
        <v>2</v>
      </c>
      <c r="AP23" s="202">
        <f>AN23+AO23</f>
        <v>40113</v>
      </c>
      <c r="AQ23" s="221">
        <f>4*12*30.5</f>
        <v>1464</v>
      </c>
      <c r="AR23" s="204">
        <f t="shared" ref="AR23:AR25" si="2">AQ23/30.5</f>
        <v>48</v>
      </c>
      <c r="AS23" s="239">
        <f t="shared" ref="AS23:AS25" si="3">AP23+AQ23</f>
        <v>41577</v>
      </c>
      <c r="AT23" s="206" t="s">
        <v>7</v>
      </c>
      <c r="AU23" s="206" t="s">
        <v>7</v>
      </c>
      <c r="AV23" s="222"/>
    </row>
    <row r="24" spans="1:1387" ht="30.75" customHeight="1" thickTop="1" thickBot="1" x14ac:dyDescent="0.25">
      <c r="A24" s="639"/>
      <c r="B24" s="397" t="s">
        <v>2</v>
      </c>
      <c r="C24" s="633"/>
      <c r="D24" s="645"/>
      <c r="E24" s="633"/>
      <c r="F24" s="633"/>
      <c r="G24" s="642"/>
      <c r="H24" s="636"/>
      <c r="I24" s="614"/>
      <c r="J24" s="128"/>
      <c r="K24" s="129">
        <v>14</v>
      </c>
      <c r="L24" s="5">
        <f>J24+K24</f>
        <v>14</v>
      </c>
      <c r="M24" s="129">
        <v>0</v>
      </c>
      <c r="N24" s="5">
        <f>L24+M24</f>
        <v>14</v>
      </c>
      <c r="O24" s="129">
        <v>0</v>
      </c>
      <c r="P24" s="5">
        <f>N24+O24</f>
        <v>14</v>
      </c>
      <c r="Q24" s="21">
        <v>0</v>
      </c>
      <c r="R24" s="5">
        <f>P24+Q24</f>
        <v>14</v>
      </c>
      <c r="S24" s="21">
        <v>0</v>
      </c>
      <c r="T24" s="5">
        <f>R24+S24</f>
        <v>14</v>
      </c>
      <c r="U24" s="21">
        <v>0</v>
      </c>
      <c r="V24" s="5">
        <f>T24+U24</f>
        <v>14</v>
      </c>
      <c r="W24" s="21">
        <v>0</v>
      </c>
      <c r="X24" s="5">
        <f>V24+W24</f>
        <v>14</v>
      </c>
      <c r="Y24" s="21">
        <v>0</v>
      </c>
      <c r="Z24" s="5">
        <f>V24+Y24</f>
        <v>14</v>
      </c>
      <c r="AA24" s="142">
        <v>0</v>
      </c>
      <c r="AB24" s="5">
        <f>Z24+AA24</f>
        <v>14</v>
      </c>
      <c r="AC24" s="21">
        <v>0</v>
      </c>
      <c r="AD24" s="5">
        <f>AB24+AC24</f>
        <v>14</v>
      </c>
      <c r="AE24" s="21">
        <v>0</v>
      </c>
      <c r="AF24" s="5">
        <f>AD24+AE24</f>
        <v>14</v>
      </c>
      <c r="AG24" s="21">
        <v>0</v>
      </c>
      <c r="AH24" s="5">
        <f>AF24+AG24</f>
        <v>14</v>
      </c>
      <c r="AI24" s="21">
        <v>7</v>
      </c>
      <c r="AJ24" s="5">
        <f>AH24+AI24</f>
        <v>21</v>
      </c>
      <c r="AK24" s="21">
        <v>14</v>
      </c>
      <c r="AL24" s="5">
        <f>AJ24+AK24</f>
        <v>35</v>
      </c>
      <c r="AM24" s="21">
        <v>2</v>
      </c>
      <c r="AN24" s="5">
        <f>AJ24+AM24</f>
        <v>23</v>
      </c>
      <c r="AO24" s="21">
        <v>2</v>
      </c>
      <c r="AP24" s="5">
        <f>AN24+AO24</f>
        <v>25</v>
      </c>
      <c r="AQ24" s="21">
        <f>AQ23</f>
        <v>1464</v>
      </c>
      <c r="AR24" s="21">
        <f t="shared" si="2"/>
        <v>48</v>
      </c>
      <c r="AS24" s="239">
        <f t="shared" si="3"/>
        <v>1489</v>
      </c>
      <c r="AT24" s="22" t="s">
        <v>7</v>
      </c>
      <c r="AU24" s="22" t="s">
        <v>7</v>
      </c>
      <c r="AV24" s="143"/>
    </row>
    <row r="25" spans="1:1387" ht="30.75" customHeight="1" thickTop="1" thickBot="1" x14ac:dyDescent="0.25">
      <c r="A25" s="640"/>
      <c r="B25" s="210" t="s">
        <v>0</v>
      </c>
      <c r="C25" s="634"/>
      <c r="D25" s="646"/>
      <c r="E25" s="634"/>
      <c r="F25" s="634"/>
      <c r="G25" s="643"/>
      <c r="H25" s="637"/>
      <c r="I25" s="615"/>
      <c r="J25" s="211"/>
      <c r="K25" s="212">
        <f>L25-J25</f>
        <v>0</v>
      </c>
      <c r="L25" s="211"/>
      <c r="M25" s="212">
        <f>N25-L25</f>
        <v>0</v>
      </c>
      <c r="N25" s="211"/>
      <c r="O25" s="212">
        <f>P25-N25</f>
        <v>0</v>
      </c>
      <c r="P25" s="211"/>
      <c r="Q25" s="212">
        <f>R25-P25</f>
        <v>0</v>
      </c>
      <c r="R25" s="211"/>
      <c r="S25" s="212">
        <f>T25-R25</f>
        <v>0</v>
      </c>
      <c r="T25" s="211"/>
      <c r="U25" s="212">
        <f>V25-T25</f>
        <v>0</v>
      </c>
      <c r="V25" s="211"/>
      <c r="W25" s="212">
        <f>X25-V25</f>
        <v>0</v>
      </c>
      <c r="X25" s="211"/>
      <c r="Y25" s="212">
        <f>Z25-X25</f>
        <v>0</v>
      </c>
      <c r="Z25" s="211"/>
      <c r="AA25" s="212">
        <f>AB25-Z25</f>
        <v>0</v>
      </c>
      <c r="AB25" s="211"/>
      <c r="AC25" s="212">
        <f>AD25-AB25</f>
        <v>0</v>
      </c>
      <c r="AD25" s="211"/>
      <c r="AE25" s="212">
        <f>AF25-AD25</f>
        <v>0</v>
      </c>
      <c r="AF25" s="211"/>
      <c r="AG25" s="212">
        <f>AH25-AF25</f>
        <v>40504</v>
      </c>
      <c r="AH25" s="211">
        <v>40504</v>
      </c>
      <c r="AI25" s="212">
        <f>AJ25-AH25</f>
        <v>35</v>
      </c>
      <c r="AJ25" s="211">
        <v>40539</v>
      </c>
      <c r="AK25" s="212">
        <f>AL25-AJ25</f>
        <v>-40539</v>
      </c>
      <c r="AL25" s="211"/>
      <c r="AM25" s="212">
        <f>AN25-AL25</f>
        <v>40562</v>
      </c>
      <c r="AN25" s="211">
        <v>40562</v>
      </c>
      <c r="AO25" s="212">
        <f>AP25-AN25</f>
        <v>0</v>
      </c>
      <c r="AP25" s="211">
        <v>40562</v>
      </c>
      <c r="AQ25" s="214">
        <v>37</v>
      </c>
      <c r="AR25" s="223">
        <f t="shared" si="2"/>
        <v>1.2131147540983607</v>
      </c>
      <c r="AS25" s="239">
        <f t="shared" si="3"/>
        <v>40599</v>
      </c>
      <c r="AT25" s="216"/>
      <c r="AU25" s="229" t="s">
        <v>242</v>
      </c>
      <c r="AV25" s="225"/>
    </row>
    <row r="26" spans="1:1387" ht="16.5" thickTop="1" x14ac:dyDescent="0.25">
      <c r="X26" s="400"/>
    </row>
    <row r="27" spans="1:1387" ht="15.75" x14ac:dyDescent="0.25">
      <c r="X27" s="400"/>
    </row>
    <row r="28" spans="1:1387" x14ac:dyDescent="0.2">
      <c r="X28" s="230"/>
    </row>
    <row r="31" spans="1:1387" x14ac:dyDescent="0.2">
      <c r="G31" s="145" t="s">
        <v>238</v>
      </c>
      <c r="I31" s="145">
        <v>2013</v>
      </c>
      <c r="J31" s="145">
        <v>2014</v>
      </c>
      <c r="K31" s="145">
        <v>2015</v>
      </c>
      <c r="L31" s="145" t="s">
        <v>226</v>
      </c>
    </row>
    <row r="32" spans="1:1387" x14ac:dyDescent="0.2">
      <c r="F32" s="145" t="s">
        <v>158</v>
      </c>
      <c r="G32" s="145" t="s">
        <v>235</v>
      </c>
      <c r="I32" s="145">
        <v>22500</v>
      </c>
      <c r="J32" s="145">
        <v>22500</v>
      </c>
      <c r="K32" s="145">
        <v>22500</v>
      </c>
      <c r="L32" s="145">
        <f>SUM(I32:K32)</f>
        <v>67500</v>
      </c>
      <c r="R32" s="145" t="s">
        <v>230</v>
      </c>
    </row>
    <row r="33" spans="6:18" x14ac:dyDescent="0.2">
      <c r="G33" s="145" t="s">
        <v>236</v>
      </c>
      <c r="I33" s="394" t="e">
        <f>#REF!/N34</f>
        <v>#REF!</v>
      </c>
      <c r="J33" s="394">
        <v>29493</v>
      </c>
      <c r="K33" s="394">
        <v>29493</v>
      </c>
      <c r="L33" s="145" t="e">
        <f t="shared" ref="L33:L34" si="4">SUM(I33:K33)</f>
        <v>#REF!</v>
      </c>
      <c r="R33" s="145">
        <v>400000</v>
      </c>
    </row>
    <row r="34" spans="6:18" x14ac:dyDescent="0.2">
      <c r="F34" s="145" t="s">
        <v>228</v>
      </c>
      <c r="G34" s="145" t="s">
        <v>231</v>
      </c>
      <c r="H34" s="145" t="e">
        <f>#REF!/N34</f>
        <v>#REF!</v>
      </c>
      <c r="I34" s="145">
        <f>5500/N34</f>
        <v>7209.3767605633802</v>
      </c>
      <c r="J34" s="145">
        <f>45500/N34</f>
        <v>59641.207746478874</v>
      </c>
      <c r="K34" s="145">
        <f>59641+59641</f>
        <v>119282</v>
      </c>
      <c r="L34" s="145">
        <f t="shared" si="4"/>
        <v>186132.58450704225</v>
      </c>
      <c r="N34" s="145">
        <f>142000/186133</f>
        <v>0.76289534902462219</v>
      </c>
    </row>
    <row r="35" spans="6:18" x14ac:dyDescent="0.2">
      <c r="F35" s="145" t="s">
        <v>229</v>
      </c>
      <c r="G35" s="145" t="s">
        <v>232</v>
      </c>
      <c r="H35" s="145" t="e">
        <f>#REF!/N34</f>
        <v>#REF!</v>
      </c>
      <c r="L35" s="145">
        <v>159917</v>
      </c>
    </row>
    <row r="36" spans="6:18" x14ac:dyDescent="0.2">
      <c r="G36" s="145" t="s">
        <v>233</v>
      </c>
      <c r="L36" s="145">
        <v>80276</v>
      </c>
    </row>
    <row r="37" spans="6:18" x14ac:dyDescent="0.2">
      <c r="F37" s="145" t="s">
        <v>226</v>
      </c>
      <c r="H37" s="145" t="e">
        <f>H34+H35</f>
        <v>#REF!</v>
      </c>
      <c r="I37" s="394" t="e">
        <f>I32+I33+I34</f>
        <v>#REF!</v>
      </c>
      <c r="J37" s="394">
        <f>J32+J33+J34</f>
        <v>111634.20774647887</v>
      </c>
      <c r="K37" s="394">
        <f>K32+K33+K34</f>
        <v>171275</v>
      </c>
      <c r="L37" s="399" t="e">
        <f>SUM(L32:L36)</f>
        <v>#REF!</v>
      </c>
    </row>
    <row r="38" spans="6:18" x14ac:dyDescent="0.2">
      <c r="F38" s="396" t="s">
        <v>227</v>
      </c>
      <c r="G38" s="145" t="s">
        <v>239</v>
      </c>
      <c r="L38" s="145" t="e">
        <f>L37*0.84</f>
        <v>#REF!</v>
      </c>
    </row>
    <row r="39" spans="6:18" x14ac:dyDescent="0.2">
      <c r="F39" s="396" t="s">
        <v>227</v>
      </c>
      <c r="G39" s="145" t="s">
        <v>234</v>
      </c>
      <c r="H39" s="145">
        <v>400000</v>
      </c>
      <c r="L39" s="145" t="e">
        <f>#REF!*0.84</f>
        <v>#REF!</v>
      </c>
    </row>
    <row r="40" spans="6:18" x14ac:dyDescent="0.2">
      <c r="F40" s="396"/>
      <c r="G40" s="145" t="s">
        <v>237</v>
      </c>
      <c r="H40" s="145">
        <v>245000</v>
      </c>
      <c r="L40" s="145">
        <f>H40*0.84</f>
        <v>205800</v>
      </c>
    </row>
    <row r="41" spans="6:18" x14ac:dyDescent="0.2">
      <c r="F41" s="396"/>
      <c r="G41" s="145" t="s">
        <v>226</v>
      </c>
      <c r="L41" s="145" t="e">
        <f>SUM(L39:L40)</f>
        <v>#REF!</v>
      </c>
    </row>
    <row r="42" spans="6:18" x14ac:dyDescent="0.2">
      <c r="L42" s="395" t="e">
        <f>SUM(L38:L39)</f>
        <v>#REF!</v>
      </c>
    </row>
  </sheetData>
  <mergeCells count="49">
    <mergeCell ref="I14:I16"/>
    <mergeCell ref="I23:I25"/>
    <mergeCell ref="A23:A25"/>
    <mergeCell ref="F23:F25"/>
    <mergeCell ref="G23:G25"/>
    <mergeCell ref="C20:C22"/>
    <mergeCell ref="C23:C25"/>
    <mergeCell ref="D20:D22"/>
    <mergeCell ref="D23:D25"/>
    <mergeCell ref="E20:E22"/>
    <mergeCell ref="E23:E25"/>
    <mergeCell ref="A20:A22"/>
    <mergeCell ref="F20:F22"/>
    <mergeCell ref="G20:G22"/>
    <mergeCell ref="H23:H25"/>
    <mergeCell ref="F17:F19"/>
    <mergeCell ref="E14:E16"/>
    <mergeCell ref="F14:F16"/>
    <mergeCell ref="G14:G16"/>
    <mergeCell ref="H14:H16"/>
    <mergeCell ref="H8:H10"/>
    <mergeCell ref="I8:I10"/>
    <mergeCell ref="G11:G13"/>
    <mergeCell ref="H11:H13"/>
    <mergeCell ref="I11:I13"/>
    <mergeCell ref="C1:G1"/>
    <mergeCell ref="C2:G2"/>
    <mergeCell ref="A8:A10"/>
    <mergeCell ref="C8:C10"/>
    <mergeCell ref="D8:D10"/>
    <mergeCell ref="E8:E10"/>
    <mergeCell ref="F8:F10"/>
    <mergeCell ref="G8:G10"/>
    <mergeCell ref="AV14:AV16"/>
    <mergeCell ref="G17:G19"/>
    <mergeCell ref="A11:A13"/>
    <mergeCell ref="C11:C13"/>
    <mergeCell ref="D11:D13"/>
    <mergeCell ref="E11:E13"/>
    <mergeCell ref="F11:F13"/>
    <mergeCell ref="H17:H19"/>
    <mergeCell ref="I17:I19"/>
    <mergeCell ref="A14:A16"/>
    <mergeCell ref="C14:C16"/>
    <mergeCell ref="D14:D16"/>
    <mergeCell ref="A17:A19"/>
    <mergeCell ref="C17:C19"/>
    <mergeCell ref="D17:D19"/>
    <mergeCell ref="E17:E19"/>
  </mergeCells>
  <pageMargins left="0.26" right="0.17" top="0.43" bottom="0.19" header="0.3" footer="0.16"/>
  <pageSetup paperSize="9" scale="75" orientation="landscape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PAD Thresholds</vt:lpstr>
      <vt:lpstr>C5-Goods</vt:lpstr>
      <vt:lpstr>Sheet 2 C2-4 Goods</vt:lpstr>
      <vt:lpstr>Innovation Fund</vt:lpstr>
      <vt:lpstr>Services</vt:lpstr>
      <vt:lpstr>'C5-Goods'!Print_Area</vt:lpstr>
      <vt:lpstr>'Innovation Fund'!Print_Area</vt:lpstr>
      <vt:lpstr>Services!Print_Area</vt:lpstr>
      <vt:lpstr>'C5-Goods'!Print_Titles</vt:lpstr>
    </vt:vector>
  </TitlesOfParts>
  <Company>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Plan</dc:title>
  <dc:creator>Afaq Abu-Rumman</dc:creator>
  <cp:lastModifiedBy>Berkley Kilgore</cp:lastModifiedBy>
  <cp:lastPrinted>2013-06-12T18:10:00Z</cp:lastPrinted>
  <dcterms:created xsi:type="dcterms:W3CDTF">2002-06-22T19:31:24Z</dcterms:created>
  <dcterms:modified xsi:type="dcterms:W3CDTF">2013-06-12T18:10:48Z</dcterms:modified>
</cp:coreProperties>
</file>